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area_bdn\INFORMES_PLANES\Informe IEPNB\Informe 2022\Indicadores 2022\"/>
    </mc:Choice>
  </mc:AlternateContent>
  <bookViews>
    <workbookView xWindow="-120" yWindow="-120" windowWidth="20736" windowHeight="11160" tabRatio="955" activeTab="2"/>
  </bookViews>
  <sheets>
    <sheet name="Metadatos" sheetId="14" r:id="rId1"/>
    <sheet name="Indicador 5" sheetId="13" r:id="rId2"/>
    <sheet name="indicador 5_CCAA" sheetId="18" r:id="rId3"/>
    <sheet name="Indicador 6" sheetId="4" r:id="rId4"/>
    <sheet name="indicador 6_CCAA" sheetId="17" r:id="rId5"/>
    <sheet name="Indicador 7" sheetId="6" r:id="rId6"/>
    <sheet name="Indicadores 8" sheetId="16" r:id="rId7"/>
    <sheet name="indicador 8_CCAA" sheetId="1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A">#REF!</definedName>
    <definedName name="\B" localSheetId="6">#REF!</definedName>
    <definedName name="\B">#REF!</definedName>
    <definedName name="\C">#REF!</definedName>
    <definedName name="\D">'[1]19.11-12'!$B$51</definedName>
    <definedName name="\G">#REF!</definedName>
    <definedName name="\I" localSheetId="6">#REF!</definedName>
    <definedName name="\I">#REF!</definedName>
    <definedName name="\L">'[1]19.11-12'!$B$53</definedName>
    <definedName name="\N" localSheetId="6">#REF!</definedName>
    <definedName name="\N">#REF!</definedName>
    <definedName name="\T" localSheetId="6">'[1]19.18-19'!#REF!</definedName>
    <definedName name="\T">'[1]19.18-19'!#REF!</definedName>
    <definedName name="\x">[2]Arlleg01!$IR$8190</definedName>
    <definedName name="\z">[2]Arlleg01!$IR$8190</definedName>
    <definedName name="__123Graph_A" hidden="1">'[1]19.14-15'!$B$34:$B$37</definedName>
    <definedName name="__123Graph_ACurrent" hidden="1">'[1]19.14-15'!$B$34:$B$37</definedName>
    <definedName name="__123Graph_AGrßfico1" hidden="1">'[1]19.14-15'!$B$34:$B$37</definedName>
    <definedName name="__123Graph_B" localSheetId="6" hidden="1">[1]p122!#REF!</definedName>
    <definedName name="__123Graph_B" hidden="1">[1]p122!#REF!</definedName>
    <definedName name="__123Graph_BCurrent" localSheetId="6" hidden="1">'[1]19.14-15'!#REF!</definedName>
    <definedName name="__123Graph_BCurrent" hidden="1">'[1]19.14-15'!#REF!</definedName>
    <definedName name="__123Graph_BGrßfico1" localSheetId="6" hidden="1">'[1]19.14-15'!#REF!</definedName>
    <definedName name="__123Graph_BGrßfico1" hidden="1">'[1]19.14-15'!#REF!</definedName>
    <definedName name="__123Graph_C" hidden="1">'[1]19.14-15'!$C$34:$C$37</definedName>
    <definedName name="__123Graph_CCurrent" hidden="1">'[1]19.14-15'!$C$34:$C$37</definedName>
    <definedName name="__123Graph_CGrßfico1" hidden="1">'[1]19.14-15'!$C$34:$C$37</definedName>
    <definedName name="__123Graph_D" localSheetId="6" hidden="1">[1]p122!#REF!</definedName>
    <definedName name="__123Graph_D" hidden="1">[1]p122!#REF!</definedName>
    <definedName name="__123Graph_DCurrent" localSheetId="6" hidden="1">'[1]19.14-15'!#REF!</definedName>
    <definedName name="__123Graph_DCurrent" hidden="1">'[1]19.14-15'!#REF!</definedName>
    <definedName name="__123Graph_DGrßfico1" localSheetId="6" hidden="1">'[1]19.14-15'!#REF!</definedName>
    <definedName name="__123Graph_DGrßfico1" hidden="1">'[1]19.14-15'!#REF!</definedName>
    <definedName name="__123Graph_E" hidden="1">'[1]19.14-15'!$D$34:$D$37</definedName>
    <definedName name="__123Graph_ECurrent" hidden="1">'[1]19.14-15'!$D$34:$D$37</definedName>
    <definedName name="__123Graph_EGrßfico1" hidden="1">'[1]19.14-15'!$D$34:$D$37</definedName>
    <definedName name="__123Graph_F" localSheetId="6" hidden="1">[1]p122!#REF!</definedName>
    <definedName name="__123Graph_F" hidden="1">[1]p122!#REF!</definedName>
    <definedName name="__123Graph_FCurrent" localSheetId="6" hidden="1">'[1]19.14-15'!#REF!</definedName>
    <definedName name="__123Graph_FCurrent" hidden="1">'[1]19.14-15'!#REF!</definedName>
    <definedName name="__123Graph_FGrßfico1" localSheetId="6" hidden="1">'[1]19.14-15'!#REF!</definedName>
    <definedName name="__123Graph_FGrßfico1" hidden="1">'[1]19.14-15'!#REF!</definedName>
    <definedName name="__123Graph_X" localSheetId="6" hidden="1">[1]p122!#REF!</definedName>
    <definedName name="__123Graph_X" hidden="1">[1]p122!#REF!</definedName>
    <definedName name="__123Graph_XCurrent" localSheetId="6" hidden="1">'[1]19.14-15'!#REF!</definedName>
    <definedName name="__123Graph_XCurrent" hidden="1">'[1]19.14-15'!#REF!</definedName>
    <definedName name="__123Graph_XGrßfico1" localSheetId="6" hidden="1">'[1]19.14-15'!#REF!</definedName>
    <definedName name="__123Graph_XGrßfico1" hidden="1">'[1]19.14-15'!#REF!</definedName>
    <definedName name="_xlnm._FilterDatabase" localSheetId="3" hidden="1">'Indicador 6'!#REF!</definedName>
    <definedName name="_p421">[6]CARNE1!$B$44</definedName>
    <definedName name="_p431" hidden="1">[6]CARNE7!$G$11:$G$93</definedName>
    <definedName name="_p7" localSheetId="6" hidden="1">'[5]19.14-15'!#REF!</definedName>
    <definedName name="_p7" hidden="1">'[5]19.14-15'!#REF!</definedName>
    <definedName name="_PEP1">'[8]19.11-12'!$B$51</definedName>
    <definedName name="_PEP2">[7]GANADE1!$B$75</definedName>
    <definedName name="_PEP3">'[8]19.11-12'!$B$53</definedName>
    <definedName name="_PEP4" hidden="1">'[8]19.14-15'!$B$34:$B$37</definedName>
    <definedName name="_PP1">[7]GANADE1!$B$77</definedName>
    <definedName name="_PP10" hidden="1">'[8]19.14-15'!$C$34:$C$37</definedName>
    <definedName name="_PP11" hidden="1">'[8]19.14-15'!$C$34:$C$37</definedName>
    <definedName name="_PP12" hidden="1">'[8]19.14-15'!$C$34:$C$37</definedName>
    <definedName name="_PP13" localSheetId="6" hidden="1">'[8]19.14-15'!#REF!</definedName>
    <definedName name="_PP13" hidden="1">'[8]19.14-15'!#REF!</definedName>
    <definedName name="_PP14" localSheetId="6" hidden="1">'[8]19.14-15'!#REF!</definedName>
    <definedName name="_PP14" hidden="1">'[8]19.14-15'!#REF!</definedName>
    <definedName name="_PP15" localSheetId="6" hidden="1">'[8]19.14-15'!#REF!</definedName>
    <definedName name="_PP15" hidden="1">'[8]19.14-15'!#REF!</definedName>
    <definedName name="_PP16" hidden="1">'[8]19.14-15'!$D$34:$D$37</definedName>
    <definedName name="_PP17" hidden="1">'[8]19.14-15'!$D$34:$D$37</definedName>
    <definedName name="_pp18" hidden="1">'[8]19.14-15'!$D$34:$D$37</definedName>
    <definedName name="_pp19" localSheetId="6" hidden="1">'[8]19.14-15'!#REF!</definedName>
    <definedName name="_pp19" hidden="1">'[8]19.14-15'!#REF!</definedName>
    <definedName name="_PP2" localSheetId="6">'[8]19.22'!#REF!</definedName>
    <definedName name="_PP2">'[8]19.22'!#REF!</definedName>
    <definedName name="_PP20" localSheetId="6" hidden="1">'[8]19.14-15'!#REF!</definedName>
    <definedName name="_PP20" hidden="1">'[8]19.14-15'!#REF!</definedName>
    <definedName name="_PP21" localSheetId="6" hidden="1">'[8]19.14-15'!#REF!</definedName>
    <definedName name="_PP21" hidden="1">'[8]19.14-15'!#REF!</definedName>
    <definedName name="_PP22" localSheetId="6" hidden="1">'[8]19.14-15'!#REF!</definedName>
    <definedName name="_PP22" hidden="1">'[8]19.14-15'!#REF!</definedName>
    <definedName name="_pp23" localSheetId="6" hidden="1">'[8]19.14-15'!#REF!</definedName>
    <definedName name="_pp23" hidden="1">'[8]19.14-15'!#REF!</definedName>
    <definedName name="_pp24" localSheetId="6" hidden="1">'[8]19.14-15'!#REF!</definedName>
    <definedName name="_pp24" hidden="1">'[8]19.14-15'!#REF!</definedName>
    <definedName name="_pp25" localSheetId="6" hidden="1">'[8]19.14-15'!#REF!</definedName>
    <definedName name="_pp25" hidden="1">'[8]19.14-15'!#REF!</definedName>
    <definedName name="_pp26" localSheetId="6" hidden="1">'[8]19.14-15'!#REF!</definedName>
    <definedName name="_pp26" hidden="1">'[8]19.14-15'!#REF!</definedName>
    <definedName name="_pp27" localSheetId="6" hidden="1">'[8]19.14-15'!#REF!</definedName>
    <definedName name="_pp27" hidden="1">'[8]19.14-15'!#REF!</definedName>
    <definedName name="_PP3">[7]GANADE1!$B$79</definedName>
    <definedName name="_PP4">'[8]19.11-12'!$B$51</definedName>
    <definedName name="_PP5" hidden="1">'[8]19.14-15'!$B$34:$B$37</definedName>
    <definedName name="_PP6" hidden="1">'[8]19.14-15'!$B$34:$B$37</definedName>
    <definedName name="_PP7" localSheetId="6" hidden="1">'[8]19.14-15'!#REF!</definedName>
    <definedName name="_PP7" hidden="1">'[8]19.14-15'!#REF!</definedName>
    <definedName name="_PP8" localSheetId="6" hidden="1">'[8]19.14-15'!#REF!</definedName>
    <definedName name="_PP8" hidden="1">'[8]19.14-15'!#REF!</definedName>
    <definedName name="_PP9" localSheetId="6" hidden="1">'[8]19.14-15'!#REF!</definedName>
    <definedName name="_PP9" hidden="1">'[8]19.14-15'!#REF!</definedName>
    <definedName name="A_impresión_IM">#REF!</definedName>
    <definedName name="alk">'[3]19.11-12'!$B$53</definedName>
    <definedName name="balan.xls" hidden="1">'[4]7.24'!$D$6:$D$27</definedName>
    <definedName name="_xlnm.Database">#REF!</definedName>
    <definedName name="GUION">#REF!</definedName>
    <definedName name="Imprimir_área_IM">#REF!</definedName>
    <definedName name="kk" localSheetId="6" hidden="1">'[5]19.14-15'!#REF!</definedName>
    <definedName name="kk" hidden="1">'[5]19.14-15'!#REF!</definedName>
    <definedName name="kkjkj" localSheetId="6">#REF!</definedName>
    <definedName name="kkjkj">#REF!</definedName>
    <definedName name="kkk" localSheetId="6" hidden="1">'[1]19.14-15'!#REF!</definedName>
    <definedName name="kkk" hidden="1">'[1]19.14-15'!#REF!</definedName>
    <definedName name="PEP">[7]GANADE1!$B$79</definedName>
    <definedName name="RUTINA" localSheetId="6">#REF!</definedName>
    <definedName name="RUTINA">#REF!</definedName>
    <definedName name="TTEC_mfe200">#REF!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8" l="1"/>
  <c r="E24" i="18"/>
  <c r="D24" i="18"/>
  <c r="C24" i="18"/>
  <c r="I24" i="19" l="1"/>
  <c r="L6" i="4"/>
  <c r="L5" i="4"/>
  <c r="L4" i="4"/>
  <c r="V8" i="13"/>
  <c r="V6" i="13"/>
  <c r="V5" i="13"/>
  <c r="V7" i="13"/>
  <c r="B20" i="19"/>
  <c r="B6" i="19"/>
  <c r="B19" i="19"/>
  <c r="B12" i="19"/>
  <c r="B18" i="19"/>
  <c r="B4" i="19"/>
  <c r="B3" i="19"/>
  <c r="B5" i="19"/>
  <c r="B7" i="19"/>
  <c r="B8" i="19"/>
  <c r="B9" i="19"/>
  <c r="B10" i="19"/>
  <c r="B11" i="19"/>
  <c r="B13" i="19"/>
  <c r="B14" i="19"/>
  <c r="B15" i="19"/>
  <c r="B16" i="19"/>
  <c r="B17" i="19"/>
  <c r="B21" i="19"/>
  <c r="B22" i="19"/>
  <c r="E22" i="19"/>
  <c r="D22" i="19"/>
  <c r="C22" i="19"/>
  <c r="C23" i="19"/>
  <c r="M7" i="4"/>
  <c r="M9" i="4"/>
  <c r="E20" i="17"/>
  <c r="E6" i="17"/>
  <c r="E19" i="17"/>
  <c r="E12" i="17"/>
  <c r="E18" i="17"/>
  <c r="E4" i="17"/>
  <c r="E13" i="17"/>
  <c r="E7" i="17"/>
  <c r="E8" i="17"/>
  <c r="E15" i="17"/>
  <c r="E9" i="17"/>
  <c r="E14" i="17"/>
  <c r="E17" i="17"/>
  <c r="E3" i="17"/>
  <c r="E21" i="17"/>
  <c r="E10" i="17"/>
  <c r="E11" i="17"/>
  <c r="E5" i="17"/>
  <c r="E16" i="17"/>
  <c r="C22" i="17"/>
  <c r="C21" i="18"/>
  <c r="C7" i="18"/>
  <c r="C4" i="18"/>
  <c r="C5" i="18"/>
  <c r="C6" i="18"/>
  <c r="C8" i="18"/>
  <c r="C9" i="18"/>
  <c r="C10" i="18"/>
  <c r="C11" i="18"/>
  <c r="C12" i="18"/>
  <c r="C13" i="18"/>
  <c r="C14" i="18"/>
  <c r="C15" i="18"/>
  <c r="C16" i="18"/>
  <c r="C17" i="18"/>
  <c r="C18" i="18"/>
  <c r="C19" i="18"/>
  <c r="C20" i="18"/>
  <c r="C22" i="18"/>
  <c r="C23" i="18"/>
  <c r="F24" i="18"/>
  <c r="B22" i="17"/>
  <c r="X7" i="13"/>
  <c r="M12" i="16"/>
  <c r="K7" i="4"/>
  <c r="K10" i="4"/>
  <c r="T7" i="13"/>
  <c r="T9" i="13"/>
  <c r="P7" i="13"/>
  <c r="P9" i="13"/>
  <c r="Q5" i="13"/>
  <c r="R7" i="13"/>
  <c r="J7" i="4"/>
  <c r="J9" i="4"/>
  <c r="H7" i="4"/>
  <c r="H11" i="4"/>
  <c r="N7" i="13"/>
  <c r="N9" i="13"/>
  <c r="O7" i="13"/>
  <c r="O8" i="13"/>
  <c r="L7" i="13"/>
  <c r="L9" i="13"/>
  <c r="M7" i="13"/>
  <c r="M8" i="13"/>
  <c r="J7" i="13"/>
  <c r="J9" i="13"/>
  <c r="H7" i="13"/>
  <c r="F7" i="13"/>
  <c r="F9" i="13"/>
  <c r="D7" i="13"/>
  <c r="D9" i="13"/>
  <c r="E5" i="13"/>
  <c r="E7" i="13"/>
  <c r="K12" i="16"/>
  <c r="I7" i="4"/>
  <c r="I10" i="4"/>
  <c r="G7" i="4"/>
  <c r="G11" i="4"/>
  <c r="F7" i="4"/>
  <c r="F9" i="4"/>
  <c r="F10" i="4"/>
  <c r="E7" i="4"/>
  <c r="E10" i="4"/>
  <c r="D7" i="4"/>
  <c r="D10" i="4"/>
  <c r="C7" i="4"/>
  <c r="C10" i="4"/>
  <c r="C9" i="4"/>
  <c r="B7" i="4"/>
  <c r="B9" i="4"/>
  <c r="B11" i="4"/>
  <c r="B7" i="13"/>
  <c r="B9" i="13"/>
  <c r="L12" i="16"/>
  <c r="L13" i="16"/>
  <c r="J10" i="4"/>
  <c r="J11" i="4"/>
  <c r="R9" i="13"/>
  <c r="S8" i="13"/>
  <c r="S5" i="13"/>
  <c r="H9" i="4"/>
  <c r="E6" i="13"/>
  <c r="O6" i="13"/>
  <c r="O5" i="13"/>
  <c r="C11" i="4"/>
  <c r="H9" i="13"/>
  <c r="I7" i="13"/>
  <c r="I8" i="13"/>
  <c r="I9" i="13"/>
  <c r="F11" i="4"/>
  <c r="I6" i="13"/>
  <c r="I5" i="13"/>
  <c r="D9" i="4"/>
  <c r="D11" i="4"/>
  <c r="G9" i="4"/>
  <c r="K9" i="4"/>
  <c r="G10" i="4"/>
  <c r="K11" i="4"/>
  <c r="H24" i="18"/>
  <c r="I24" i="18"/>
  <c r="J24" i="18"/>
  <c r="H25" i="18"/>
  <c r="D25" i="18"/>
  <c r="M10" i="4"/>
  <c r="M11" i="4"/>
  <c r="D22" i="17"/>
  <c r="E22" i="17"/>
  <c r="F25" i="18"/>
  <c r="L7" i="4"/>
  <c r="L9" i="4"/>
  <c r="G8" i="13"/>
  <c r="G5" i="13"/>
  <c r="G7" i="13"/>
  <c r="G9" i="13"/>
  <c r="G6" i="13"/>
  <c r="U6" i="13"/>
  <c r="U8" i="13"/>
  <c r="U5" i="13"/>
  <c r="U7" i="13"/>
  <c r="U9" i="13"/>
  <c r="K8" i="13"/>
  <c r="K5" i="13"/>
  <c r="K6" i="13"/>
  <c r="V9" i="13"/>
  <c r="W8" i="13"/>
  <c r="M9" i="13"/>
  <c r="X9" i="13"/>
  <c r="Y7" i="13"/>
  <c r="O9" i="13"/>
  <c r="C6" i="13"/>
  <c r="C5" i="13"/>
  <c r="C7" i="13"/>
  <c r="C8" i="13"/>
  <c r="E11" i="4"/>
  <c r="E9" i="4"/>
  <c r="I11" i="4"/>
  <c r="S7" i="13"/>
  <c r="E8" i="13"/>
  <c r="E9" i="13"/>
  <c r="K7" i="13"/>
  <c r="K9" i="13"/>
  <c r="L10" i="4"/>
  <c r="S6" i="13"/>
  <c r="Q6" i="13"/>
  <c r="Q7" i="13"/>
  <c r="Q8" i="13"/>
  <c r="Q9" i="13"/>
  <c r="B10" i="4"/>
  <c r="S9" i="13"/>
  <c r="H10" i="4"/>
  <c r="M6" i="13"/>
  <c r="L11" i="4"/>
  <c r="M5" i="13"/>
  <c r="I9" i="4"/>
  <c r="W6" i="13"/>
  <c r="W5" i="13"/>
  <c r="Y5" i="13"/>
  <c r="Y6" i="13"/>
  <c r="Y8" i="13"/>
  <c r="Y9" i="13"/>
  <c r="W7" i="13"/>
  <c r="W9" i="13"/>
</calcChain>
</file>

<file path=xl/sharedStrings.xml><?xml version="1.0" encoding="utf-8"?>
<sst xmlns="http://schemas.openxmlformats.org/spreadsheetml/2006/main" count="373" uniqueCount="157">
  <si>
    <t>Arbolado</t>
  </si>
  <si>
    <t>Desarbolado</t>
  </si>
  <si>
    <t>%</t>
  </si>
  <si>
    <t>Coníferas</t>
  </si>
  <si>
    <t>Frondosas</t>
  </si>
  <si>
    <t>Mixto</t>
  </si>
  <si>
    <t>Grupo</t>
  </si>
  <si>
    <t xml:space="preserve">Formaciones con una especie dominante </t>
  </si>
  <si>
    <t>Acebuchales</t>
  </si>
  <si>
    <t>Alcornocales</t>
  </si>
  <si>
    <t>Castañares</t>
  </si>
  <si>
    <t>Encinares</t>
  </si>
  <si>
    <t>Enebrales</t>
  </si>
  <si>
    <t>Hayedos</t>
  </si>
  <si>
    <t>Madroñales</t>
  </si>
  <si>
    <t>Melojares</t>
  </si>
  <si>
    <t>Otras coníferas dominantes (1)</t>
  </si>
  <si>
    <t>Otras frondosas dominantes (2)</t>
  </si>
  <si>
    <t>Pinar de pino albar</t>
  </si>
  <si>
    <t>Pinar de pino canario</t>
  </si>
  <si>
    <t>Pinar de pino carrasco</t>
  </si>
  <si>
    <t>Pinar de pino negro</t>
  </si>
  <si>
    <t xml:space="preserve">Pinar de pino pinaster R. mediterránea </t>
  </si>
  <si>
    <t>Pinar de pino piñonero</t>
  </si>
  <si>
    <t>Pinar de pino salgareño</t>
  </si>
  <si>
    <t>Quejigares (Q.faginea)</t>
  </si>
  <si>
    <t>Quejigares de Quercus canariensis</t>
  </si>
  <si>
    <t>Robledales de Q. robur y/o Q. petraea</t>
  </si>
  <si>
    <t>Robledales de roble pubescente</t>
  </si>
  <si>
    <t>Sabinares (3)</t>
  </si>
  <si>
    <t xml:space="preserve">Formación arbolada dominada por más de una especie (mezclas) </t>
  </si>
  <si>
    <t>Autóctonas con alóctonas</t>
  </si>
  <si>
    <t>Mezclas coníferas y frondosas autóctonas</t>
  </si>
  <si>
    <t>Mezclas coníferas autóctonas</t>
  </si>
  <si>
    <t>Mezclas frondosas autóctonas(4)</t>
  </si>
  <si>
    <t>Palmeras y mezclas</t>
  </si>
  <si>
    <t>Dominancia de especies alóctonas invasoras y alóctonas de gestión</t>
  </si>
  <si>
    <t>Coníferas alóctonas de gestión(5)</t>
  </si>
  <si>
    <t>Frondosas alóctonas invasoras</t>
  </si>
  <si>
    <t>Formaciones arboladas singulares</t>
  </si>
  <si>
    <t>Bosque ribereño</t>
  </si>
  <si>
    <t>Dehesas</t>
  </si>
  <si>
    <t>Repoblaciones productoras</t>
  </si>
  <si>
    <t>% respecto a la superficie nacional total</t>
  </si>
  <si>
    <t>Tipo de Bosque</t>
  </si>
  <si>
    <t>% respecto a la superficie forestal total</t>
  </si>
  <si>
    <t>FORESTAL protegida por ENP y/o RED NATURA 2000</t>
  </si>
  <si>
    <r>
      <t>Identificador/</t>
    </r>
    <r>
      <rPr>
        <b/>
        <i/>
        <sz val="12"/>
        <color indexed="8"/>
        <rFont val="Calibri"/>
        <family val="2"/>
      </rPr>
      <t>Identifer</t>
    </r>
  </si>
  <si>
    <r>
      <t>Autor/</t>
    </r>
    <r>
      <rPr>
        <b/>
        <i/>
        <sz val="12"/>
        <color indexed="8"/>
        <rFont val="Calibri"/>
        <family val="2"/>
      </rPr>
      <t>Creator</t>
    </r>
  </si>
  <si>
    <r>
      <t>Fecha/</t>
    </r>
    <r>
      <rPr>
        <b/>
        <i/>
        <sz val="12"/>
        <color indexed="8"/>
        <rFont val="Calibri"/>
        <family val="2"/>
      </rPr>
      <t>Date</t>
    </r>
  </si>
  <si>
    <r>
      <t>Tema/</t>
    </r>
    <r>
      <rPr>
        <b/>
        <i/>
        <sz val="12"/>
        <color indexed="8"/>
        <rFont val="Calibri"/>
        <family val="2"/>
      </rPr>
      <t>Subject</t>
    </r>
  </si>
  <si>
    <r>
      <t>Componente/</t>
    </r>
    <r>
      <rPr>
        <b/>
        <i/>
        <sz val="12"/>
        <color indexed="8"/>
        <rFont val="Calibri"/>
        <family val="2"/>
      </rPr>
      <t>Component</t>
    </r>
  </si>
  <si>
    <r>
      <t>Indicadores/</t>
    </r>
    <r>
      <rPr>
        <b/>
        <i/>
        <sz val="12"/>
        <color indexed="8"/>
        <rFont val="Calibri"/>
        <family val="2"/>
      </rPr>
      <t>Indicator</t>
    </r>
  </si>
  <si>
    <r>
      <t>Editor/</t>
    </r>
    <r>
      <rPr>
        <b/>
        <i/>
        <sz val="12"/>
        <color indexed="8"/>
        <rFont val="Calibri"/>
        <family val="2"/>
      </rPr>
      <t>Publisher</t>
    </r>
  </si>
  <si>
    <r>
      <t>Fuente/</t>
    </r>
    <r>
      <rPr>
        <b/>
        <i/>
        <sz val="12"/>
        <color indexed="8"/>
        <rFont val="Calibri"/>
        <family val="2"/>
      </rPr>
      <t>Source</t>
    </r>
  </si>
  <si>
    <r>
      <t>Difusión/</t>
    </r>
    <r>
      <rPr>
        <b/>
        <i/>
        <sz val="12"/>
        <color indexed="8"/>
        <rFont val="Calibri"/>
        <family val="2"/>
      </rPr>
      <t>Rights</t>
    </r>
  </si>
  <si>
    <r>
      <t>Idioma/</t>
    </r>
    <r>
      <rPr>
        <b/>
        <i/>
        <sz val="12"/>
        <color indexed="8"/>
        <rFont val="Calibri"/>
        <family val="2"/>
      </rPr>
      <t>Language</t>
    </r>
  </si>
  <si>
    <t>Público</t>
  </si>
  <si>
    <t>Español (ES)</t>
  </si>
  <si>
    <t>Ecosistemas</t>
  </si>
  <si>
    <t>Descripción</t>
  </si>
  <si>
    <t>Ocupación forestal por uso</t>
  </si>
  <si>
    <t>TOTAL Forestal Protegido</t>
  </si>
  <si>
    <r>
      <t xml:space="preserve">Datos utilizados para calcular los indicadores </t>
    </r>
    <r>
      <rPr>
        <sz val="11"/>
        <color theme="1"/>
        <rFont val="Calibri"/>
        <family val="2"/>
        <scheme val="minor"/>
      </rPr>
      <t>del componente Mapa Forestal de España.</t>
    </r>
  </si>
  <si>
    <t>Superficie forestal protegida y no protegida por ENP y/o Red Natura 2000</t>
  </si>
  <si>
    <t>Sin cambios entre 2013 y 2016</t>
  </si>
  <si>
    <t>Total</t>
  </si>
  <si>
    <t>Superficie NO Forestal</t>
  </si>
  <si>
    <t>Total (Forestal y no Forestal)</t>
  </si>
  <si>
    <t>Uso</t>
  </si>
  <si>
    <t xml:space="preserve"> Total</t>
  </si>
  <si>
    <t>Abedulares</t>
  </si>
  <si>
    <t>ha</t>
  </si>
  <si>
    <t>Año 2018</t>
  </si>
  <si>
    <t>Año  2017</t>
  </si>
  <si>
    <t>Año  2016</t>
  </si>
  <si>
    <t>Año  2015</t>
  </si>
  <si>
    <t>Año  2014</t>
  </si>
  <si>
    <t>Año  2013</t>
  </si>
  <si>
    <t>Año  2012</t>
  </si>
  <si>
    <t>Año  2011</t>
  </si>
  <si>
    <t>Año  2010</t>
  </si>
  <si>
    <t>Año  2009</t>
  </si>
  <si>
    <t>FORESTAL No protegida</t>
  </si>
  <si>
    <t>Año 2009</t>
  </si>
  <si>
    <t>Año 2010</t>
  </si>
  <si>
    <t>Superficie forestal según tipo de bosque</t>
  </si>
  <si>
    <t>Año 2011</t>
  </si>
  <si>
    <t>Año 2012</t>
  </si>
  <si>
    <t>Año 2013</t>
  </si>
  <si>
    <t>Año 2016</t>
  </si>
  <si>
    <t>Año 2017</t>
  </si>
  <si>
    <t xml:space="preserve">  Forestal Arbolado</t>
  </si>
  <si>
    <t xml:space="preserve">  Forestal Desarbolado</t>
  </si>
  <si>
    <t xml:space="preserve">Superficie por formación arbolada. Mapa Forestal de España </t>
  </si>
  <si>
    <t>Formación arbolada</t>
  </si>
  <si>
    <t>Indicador 5: Ocupación forestal por uso
Indicador 6: Superficie forestal por tipo de bosque 
Indicador 7: Superficie forestal por formación arbolada
Indicador 8: Superficie forestal protegida y no protegida</t>
  </si>
  <si>
    <t>Año 2019</t>
  </si>
  <si>
    <t>2018 y 2019</t>
  </si>
  <si>
    <t>Año 2020</t>
  </si>
  <si>
    <t>Mixta coníferas autóctonas</t>
  </si>
  <si>
    <t>Mixta coníferas y frondosas autóctonas</t>
  </si>
  <si>
    <t>Mixtas frondosas autóctonas</t>
  </si>
  <si>
    <t>Robledales, rebollares y quejigares</t>
  </si>
  <si>
    <t>01f_MFE_DATOS.xls</t>
  </si>
  <si>
    <t>Ministerio para la Transición Ecológica y el Reto Demográfico</t>
  </si>
  <si>
    <t>Ministerio para la Transición Ecológica y el Reto Demográfico y Comunidades Autónomas</t>
  </si>
  <si>
    <t>Año 2021</t>
  </si>
  <si>
    <r>
      <t xml:space="preserve">Actualizaciones a diciembre de </t>
    </r>
    <r>
      <rPr>
        <b/>
        <sz val="12"/>
        <color indexed="8"/>
        <rFont val="Calibri"/>
        <family val="2"/>
      </rPr>
      <t>2022</t>
    </r>
  </si>
  <si>
    <t>Año 2022</t>
  </si>
  <si>
    <t>Galicia</t>
  </si>
  <si>
    <t>Principado de Asturias</t>
  </si>
  <si>
    <t>Cantabria</t>
  </si>
  <si>
    <t>País Vasco</t>
  </si>
  <si>
    <t>Comunidad Foral de Navarra</t>
  </si>
  <si>
    <t>La Rioja</t>
  </si>
  <si>
    <t>Aragón</t>
  </si>
  <si>
    <t>Comunidad de Madrid</t>
  </si>
  <si>
    <t>Castilla y León</t>
  </si>
  <si>
    <t>Extremadura</t>
  </si>
  <si>
    <t>Cataluña</t>
  </si>
  <si>
    <t>Andalucía</t>
  </si>
  <si>
    <t>Región de Murcia</t>
  </si>
  <si>
    <t>Ciudad de Ceuta</t>
  </si>
  <si>
    <t>Ciudad de Melilla</t>
  </si>
  <si>
    <t>Canarias</t>
  </si>
  <si>
    <t>Agua</t>
  </si>
  <si>
    <t>Arbolado disperso</t>
  </si>
  <si>
    <t>Arbolado ralo</t>
  </si>
  <si>
    <t>Artificial</t>
  </si>
  <si>
    <t>Cultivos</t>
  </si>
  <si>
    <t>Forestal arbolado</t>
  </si>
  <si>
    <t>Forestal desarbolado</t>
  </si>
  <si>
    <t>No forestal</t>
  </si>
  <si>
    <t>Comunidad autónoma</t>
  </si>
  <si>
    <t>Comunidad Autónoma</t>
  </si>
  <si>
    <t>Superficie (ha) por Formación arbolada</t>
  </si>
  <si>
    <t>Ocupación forestal por uso por Comunidad Autónoma</t>
  </si>
  <si>
    <t>Ministerio para la Transición Ecológica y el Reto Demográfico. Dirección General de Biodiversidad, Bosques y Desertificación. Subdirección General de Política Forestal y Lucha contra la Desertificación.</t>
  </si>
  <si>
    <t>Mapa Forestal de España (MFE) - Elaborados a partir de la FOTO FIJA 2018 (incluyendo MFE25 de Castilla-La Mancha con Listado 4)</t>
  </si>
  <si>
    <t>Terrenos no asociados a ninguna autonomía</t>
  </si>
  <si>
    <t>Castilla-La Mancha</t>
  </si>
  <si>
    <t>Illes Balears</t>
  </si>
  <si>
    <t>Comunitat Valenciana</t>
  </si>
  <si>
    <t>NUT</t>
  </si>
  <si>
    <t>Superficie (ha) por Tipo de bosque y Comunidad Autónoma</t>
  </si>
  <si>
    <t>AGE (terrestre)</t>
  </si>
  <si>
    <t>Comunidad Valenciana</t>
  </si>
  <si>
    <t>Superficie protegida por ENP y/o RN2000 y Comunidad Autónoma 2021 con FOTO FIJA DE 2018 (ACTUALIZADA EN 2022)</t>
  </si>
  <si>
    <t>Total general</t>
  </si>
  <si>
    <t>Superficie protegida por ENP y/o RN2000 y Comunidad Autónoma - 2022</t>
  </si>
  <si>
    <t>* La variación de la superficie nacional se produce por la consideración del nuevo límite administrativo que incluye modificiaciones en la costa y fronteras</t>
  </si>
  <si>
    <t>** En 2021 y 2022 se utiliza como base de las estadísticas la Foto fija del MFE por ser el producto cartográfico más actualizado del mismo, en la que se han incorporado las cartografías del MFE 1:25.000 de las provincias de Ávila, Palencia, León, Valladolid y Zamora, y todas las provincias de Castilla – La Mancha y se han actualizado parcialmente el resto de las comunidades autónomas, principalmente con la incorporación de información de incendios, deforestaciones y repoblaciones, entre otros cambios. Se han corregido los datos de 2021 (coincidentes con 2022), debido a que se han sustituido los datos provisionales de Castilla - La Mancha por datos definitivos y se han corregido errores detectados en Galicia y Castilla y León y se ha reclasificado un humedal en Comunidad Valenciana.</t>
  </si>
  <si>
    <t>2013, 2014 y 2015</t>
  </si>
  <si>
    <t>Temporalmente desarbolado</t>
  </si>
  <si>
    <t>Arbolado sin información</t>
  </si>
  <si>
    <r>
      <t xml:space="preserve">(1) Otras coníferas dominantes: abetales y pinsapares. (2) Otras frondosas dominantes: acebedas, algarrobales, avellanedas y fresnedas. (3) Sabinares: sabinares albares, canarios y de </t>
    </r>
    <r>
      <rPr>
        <i/>
        <sz val="10"/>
        <color indexed="8"/>
        <rFont val="Tahoma"/>
        <family val="2"/>
      </rPr>
      <t>J. phoenicea</t>
    </r>
    <r>
      <rPr>
        <sz val="10"/>
        <color indexed="8"/>
        <rFont val="Tahoma"/>
        <family val="2"/>
      </rPr>
      <t>. (4) Incluye Fayal-brezal y laurisilva canaria. (5) Coníferas alóctonas de gestión: tienen un carácter más ornamental que productivo. Son cipreses, cedros, otros pinos, etc.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</si>
</sst>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00\ [$€]_-;\-* #,##0.00\ [$€]_-;_-* &quot;-&quot;??\ [$€]_-;_-@_-"/>
    <numFmt numFmtId="166" formatCode="#,##0;\(0.0\)"/>
    <numFmt numFmtId="167" formatCode="0.0"/>
  </numFmts>
  <fonts count="62" x14ac:knownFonts="1">
    <font>
      <sz val="11"/>
      <color theme="1"/>
      <name val="Calibri"/>
      <family val="2"/>
      <scheme val="minor"/>
    </font>
    <font>
      <sz val="11"/>
      <color indexed="8"/>
      <name val="Calibri"/>
      <family val="2"/>
    </font>
    <font>
      <sz val="11"/>
      <name val="Calibri"/>
      <family val="2"/>
    </font>
    <font>
      <sz val="10"/>
      <name val="Arial"/>
      <family val="2"/>
    </font>
    <font>
      <sz val="11"/>
      <color indexed="8"/>
      <name val="Calibri"/>
      <family val="2"/>
    </font>
    <font>
      <sz val="10"/>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8"/>
      <name val="Calibri"/>
      <family val="2"/>
    </font>
    <font>
      <sz val="10"/>
      <color indexed="8"/>
      <name val="MS Sans Serif"/>
      <family val="2"/>
    </font>
    <font>
      <sz val="10"/>
      <name val="Calibri"/>
      <family val="2"/>
    </font>
    <font>
      <sz val="11"/>
      <color indexed="8"/>
      <name val="Calibri"/>
      <family val="2"/>
    </font>
    <font>
      <b/>
      <sz val="10"/>
      <name val="Calibri"/>
      <family val="2"/>
    </font>
    <font>
      <sz val="11"/>
      <color indexed="8"/>
      <name val="Calibri"/>
      <family val="2"/>
    </font>
    <font>
      <b/>
      <sz val="12"/>
      <color indexed="8"/>
      <name val="Calibri"/>
      <family val="2"/>
    </font>
    <font>
      <b/>
      <i/>
      <sz val="12"/>
      <color indexed="8"/>
      <name val="Calibri"/>
      <family val="2"/>
    </font>
    <font>
      <sz val="10"/>
      <color indexed="8"/>
      <name val="Calibri"/>
      <family val="2"/>
    </font>
    <font>
      <b/>
      <sz val="11"/>
      <name val="Calibri"/>
      <family val="2"/>
    </font>
    <font>
      <sz val="10"/>
      <color indexed="8"/>
      <name val="Arial"/>
      <family val="2"/>
    </font>
    <font>
      <sz val="10"/>
      <color indexed="8"/>
      <name val="Arial"/>
      <family val="2"/>
    </font>
    <font>
      <sz val="11"/>
      <color indexed="8"/>
      <name val="Calibri"/>
      <family val="2"/>
    </font>
    <font>
      <sz val="10"/>
      <color indexed="8"/>
      <name val="Arial"/>
      <family val="2"/>
    </font>
    <font>
      <b/>
      <sz val="10"/>
      <color indexed="8"/>
      <name val="Calibri"/>
      <family val="2"/>
    </font>
    <font>
      <sz val="10"/>
      <name val="Tahoma"/>
      <family val="2"/>
    </font>
    <font>
      <b/>
      <sz val="10"/>
      <name val="Tahoma"/>
      <family val="2"/>
    </font>
    <font>
      <i/>
      <sz val="10"/>
      <name val="Tahoma"/>
      <family val="2"/>
    </font>
    <font>
      <sz val="10"/>
      <color indexed="8"/>
      <name val="Tahoma"/>
      <family val="2"/>
    </font>
    <font>
      <i/>
      <sz val="10"/>
      <color indexed="8"/>
      <name val="Tahoma"/>
      <family val="2"/>
    </font>
    <font>
      <sz val="11"/>
      <color rgb="FFFF0000"/>
      <name val="Calibri"/>
      <family val="2"/>
      <scheme val="minor"/>
    </font>
    <font>
      <b/>
      <sz val="12"/>
      <color theme="1"/>
      <name val="Calibri"/>
      <family val="2"/>
      <scheme val="minor"/>
    </font>
    <font>
      <b/>
      <sz val="11"/>
      <color rgb="FFFF0000"/>
      <name val="Calibri"/>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i/>
      <sz val="11"/>
      <name val="Calibri"/>
      <family val="2"/>
      <scheme val="minor"/>
    </font>
    <font>
      <b/>
      <i/>
      <sz val="11"/>
      <name val="Calibri"/>
      <family val="2"/>
      <scheme val="minor"/>
    </font>
    <font>
      <b/>
      <sz val="10"/>
      <name val="Calibri"/>
      <family val="2"/>
      <scheme val="minor"/>
    </font>
    <font>
      <sz val="10"/>
      <name val="Calibri"/>
      <family val="2"/>
      <scheme val="minor"/>
    </font>
    <font>
      <sz val="10"/>
      <color rgb="FFC00000"/>
      <name val="Calibri"/>
      <family val="2"/>
      <scheme val="minor"/>
    </font>
    <font>
      <i/>
      <sz val="10"/>
      <name val="Calibri"/>
      <family val="2"/>
      <scheme val="minor"/>
    </font>
    <font>
      <sz val="8"/>
      <name val="Calibri"/>
      <family val="2"/>
      <scheme val="minor"/>
    </font>
    <font>
      <sz val="10"/>
      <color theme="9"/>
      <name val="Calibri"/>
      <family val="2"/>
      <scheme val="minor"/>
    </font>
    <font>
      <b/>
      <sz val="12"/>
      <name val="Calibri"/>
      <family val="2"/>
      <scheme val="minor"/>
    </font>
    <font>
      <b/>
      <sz val="10"/>
      <color theme="1"/>
      <name val="Calibri"/>
      <family val="2"/>
      <scheme val="minor"/>
    </font>
    <font>
      <sz val="10"/>
      <color rgb="FF000000"/>
      <name val="Tahoma"/>
      <family val="2"/>
    </font>
    <font>
      <b/>
      <sz val="10"/>
      <color rgb="FF000000"/>
      <name val="Tahoma"/>
      <family val="2"/>
    </font>
    <font>
      <sz val="11"/>
      <color theme="1"/>
      <name val="Calibri"/>
      <family val="2"/>
    </font>
    <font>
      <sz val="10"/>
      <color rgb="FF000000"/>
      <name val="Calibri"/>
      <family val="2"/>
    </font>
    <font>
      <sz val="10"/>
      <color rgb="FFFF0000"/>
      <name val="Tahom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22"/>
        <bgColor indexed="0"/>
      </patternFill>
    </fill>
    <fill>
      <patternFill patternType="solid">
        <fgColor theme="6"/>
        <bgColor indexed="64"/>
      </patternFill>
    </fill>
    <fill>
      <patternFill patternType="solid">
        <fgColor theme="0" tint="-0.14999847407452621"/>
        <bgColor indexed="0"/>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rgb="FFC0C0C0"/>
      </bottom>
      <diagonal/>
    </border>
    <border>
      <left style="medium">
        <color indexed="64"/>
      </left>
      <right style="medium">
        <color indexed="64"/>
      </right>
      <top style="thin">
        <color rgb="FFC0C0C0"/>
      </top>
      <bottom style="thin">
        <color rgb="FFC0C0C0"/>
      </bottom>
      <diagonal/>
    </border>
    <border>
      <left style="medium">
        <color indexed="64"/>
      </left>
      <right style="medium">
        <color indexed="64"/>
      </right>
      <top style="thin">
        <color rgb="FFC0C0C0"/>
      </top>
      <bottom style="medium">
        <color indexed="64"/>
      </bottom>
      <diagonal/>
    </border>
  </borders>
  <cellStyleXfs count="6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11" fillId="3" borderId="0" applyNumberFormat="0" applyBorder="0" applyAlignment="0" applyProtection="0"/>
    <xf numFmtId="0" fontId="14" fillId="20" borderId="1" applyNumberFormat="0" applyAlignment="0" applyProtection="0"/>
    <xf numFmtId="0" fontId="16" fillId="21" borderId="2" applyNumberFormat="0" applyAlignment="0" applyProtection="0"/>
    <xf numFmtId="165" fontId="3" fillId="0" borderId="0" applyFont="0" applyFill="0" applyBorder="0" applyAlignment="0" applyProtection="0"/>
    <xf numFmtId="0" fontId="18" fillId="0" borderId="0" applyNumberFormat="0" applyFill="0" applyBorder="0" applyAlignment="0" applyProtection="0"/>
    <xf numFmtId="0" fontId="10" fillId="4" borderId="0" applyNumberFormat="0" applyBorder="0" applyAlignment="0" applyProtection="0"/>
    <xf numFmtId="0" fontId="7" fillId="0" borderId="4" applyNumberFormat="0" applyFill="0" applyAlignment="0" applyProtection="0"/>
    <xf numFmtId="0" fontId="8" fillId="0" borderId="5" applyNumberFormat="0" applyFill="0" applyAlignment="0" applyProtection="0"/>
    <xf numFmtId="0" fontId="9" fillId="0" borderId="6" applyNumberFormat="0" applyFill="0" applyAlignment="0" applyProtection="0"/>
    <xf numFmtId="0" fontId="9" fillId="0" borderId="0" applyNumberFormat="0" applyFill="0" applyBorder="0" applyAlignment="0" applyProtection="0"/>
    <xf numFmtId="0" fontId="12" fillId="7" borderId="1" applyNumberFormat="0" applyAlignment="0" applyProtection="0"/>
    <xf numFmtId="0" fontId="15" fillId="0" borderId="3" applyNumberFormat="0" applyFill="0" applyAlignment="0" applyProtection="0"/>
    <xf numFmtId="43" fontId="3" fillId="0" borderId="0" applyFont="0" applyFill="0" applyBorder="0" applyAlignment="0" applyProtection="0"/>
    <xf numFmtId="0" fontId="3" fillId="0" borderId="0"/>
    <xf numFmtId="0" fontId="3" fillId="0" borderId="0"/>
    <xf numFmtId="0" fontId="1" fillId="0" borderId="0"/>
    <xf numFmtId="0" fontId="21" fillId="0" borderId="0"/>
    <xf numFmtId="0" fontId="3" fillId="0" borderId="0" applyNumberFormat="0" applyFont="0" applyFill="0" applyBorder="0" applyAlignment="0" applyProtection="0"/>
    <xf numFmtId="0" fontId="3" fillId="0" borderId="0"/>
    <xf numFmtId="0" fontId="5" fillId="0" borderId="0"/>
    <xf numFmtId="0" fontId="5" fillId="0" borderId="0"/>
    <xf numFmtId="0" fontId="5" fillId="0" borderId="0"/>
    <xf numFmtId="0" fontId="33" fillId="0" borderId="0"/>
    <xf numFmtId="0" fontId="5" fillId="0" borderId="0"/>
    <xf numFmtId="0" fontId="33" fillId="0" borderId="0"/>
    <xf numFmtId="0" fontId="5" fillId="0" borderId="0"/>
    <xf numFmtId="0" fontId="30" fillId="0" borderId="0"/>
    <xf numFmtId="0" fontId="31" fillId="0" borderId="0"/>
    <xf numFmtId="0" fontId="33" fillId="0" borderId="0"/>
    <xf numFmtId="0" fontId="5" fillId="0" borderId="0"/>
    <xf numFmtId="0" fontId="33" fillId="0" borderId="0"/>
    <xf numFmtId="0" fontId="5" fillId="0" borderId="0"/>
    <xf numFmtId="0" fontId="5" fillId="0" borderId="0"/>
    <xf numFmtId="0" fontId="33" fillId="0" borderId="0"/>
    <xf numFmtId="0" fontId="3" fillId="22" borderId="7" applyNumberFormat="0" applyFont="0" applyAlignment="0" applyProtection="0"/>
    <xf numFmtId="0" fontId="13" fillId="20" borderId="8" applyNumberFormat="0" applyAlignment="0" applyProtection="0"/>
    <xf numFmtId="166" fontId="3" fillId="0" borderId="9">
      <alignment horizontal="right"/>
    </xf>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6" fillId="0" borderId="0" applyNumberFormat="0" applyFill="0" applyBorder="0" applyAlignment="0" applyProtection="0"/>
    <xf numFmtId="0" fontId="17" fillId="0" borderId="0" applyNumberFormat="0" applyFill="0" applyBorder="0" applyAlignment="0" applyProtection="0"/>
  </cellStyleXfs>
  <cellXfs count="304">
    <xf numFmtId="0" fontId="0" fillId="0" borderId="0" xfId="0"/>
    <xf numFmtId="0" fontId="2" fillId="0" borderId="0" xfId="0" applyFont="1"/>
    <xf numFmtId="0" fontId="4" fillId="0" borderId="0" xfId="0" applyFont="1"/>
    <xf numFmtId="0" fontId="23" fillId="0" borderId="0" xfId="0" applyFont="1"/>
    <xf numFmtId="0" fontId="25" fillId="0" borderId="0" xfId="0" applyFont="1"/>
    <xf numFmtId="0" fontId="4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xf>
    <xf numFmtId="4" fontId="23" fillId="0" borderId="0" xfId="0" applyNumberFormat="1" applyFont="1"/>
    <xf numFmtId="0" fontId="42" fillId="0" borderId="0" xfId="0" applyFont="1"/>
    <xf numFmtId="0" fontId="29" fillId="0" borderId="0" xfId="0" applyFont="1" applyAlignment="1">
      <alignment horizontal="left" indent="1"/>
    </xf>
    <xf numFmtId="0" fontId="24" fillId="0" borderId="10" xfId="38" applyFont="1" applyBorder="1" applyAlignment="1">
      <alignment horizontal="center" vertical="center" wrapText="1"/>
    </xf>
    <xf numFmtId="0" fontId="24" fillId="0" borderId="10" xfId="38" applyFont="1" applyFill="1" applyBorder="1" applyAlignment="1">
      <alignment horizontal="center" vertical="center" wrapText="1"/>
    </xf>
    <xf numFmtId="0" fontId="22" fillId="0" borderId="10" xfId="38" applyFont="1" applyBorder="1" applyAlignment="1">
      <alignment horizontal="left" vertical="center"/>
    </xf>
    <xf numFmtId="0" fontId="24" fillId="0" borderId="10" xfId="38" applyFont="1" applyBorder="1" applyAlignment="1">
      <alignment horizontal="left" vertical="center"/>
    </xf>
    <xf numFmtId="4" fontId="22" fillId="0" borderId="0" xfId="38" applyNumberFormat="1" applyFont="1" applyBorder="1" applyAlignment="1">
      <alignment horizontal="right" vertical="center"/>
    </xf>
    <xf numFmtId="4" fontId="23" fillId="0" borderId="0" xfId="0" applyNumberFormat="1" applyFont="1" applyFill="1"/>
    <xf numFmtId="3" fontId="22" fillId="0" borderId="10" xfId="38" applyNumberFormat="1" applyFont="1" applyBorder="1" applyAlignment="1">
      <alignment horizontal="right" vertical="center"/>
    </xf>
    <xf numFmtId="3" fontId="22" fillId="0" borderId="10" xfId="38" applyNumberFormat="1" applyFont="1" applyFill="1" applyBorder="1" applyAlignment="1">
      <alignment horizontal="right" vertical="center"/>
    </xf>
    <xf numFmtId="3" fontId="28" fillId="0" borderId="10" xfId="0" applyNumberFormat="1" applyFont="1" applyFill="1" applyBorder="1" applyAlignment="1">
      <alignment horizontal="right"/>
    </xf>
    <xf numFmtId="3" fontId="22" fillId="0" borderId="10" xfId="0" applyNumberFormat="1" applyFont="1" applyFill="1" applyBorder="1" applyAlignment="1">
      <alignment horizontal="right"/>
    </xf>
    <xf numFmtId="164" fontId="22" fillId="0" borderId="10" xfId="0" applyNumberFormat="1" applyFont="1" applyFill="1" applyBorder="1" applyAlignment="1">
      <alignment horizontal="right"/>
    </xf>
    <xf numFmtId="0" fontId="24" fillId="24" borderId="10" xfId="38" applyFont="1" applyFill="1" applyBorder="1" applyAlignment="1">
      <alignment horizontal="center" vertical="center" wrapText="1"/>
    </xf>
    <xf numFmtId="3" fontId="23" fillId="0" borderId="0" xfId="0" applyNumberFormat="1" applyFont="1"/>
    <xf numFmtId="0" fontId="43" fillId="0" borderId="0" xfId="0" applyFont="1"/>
    <xf numFmtId="4" fontId="43" fillId="0" borderId="0" xfId="0" applyNumberFormat="1" applyFont="1"/>
    <xf numFmtId="0" fontId="43" fillId="0" borderId="0" xfId="0" applyFont="1" applyAlignment="1">
      <alignment horizontal="center"/>
    </xf>
    <xf numFmtId="0" fontId="43" fillId="0" borderId="0" xfId="0" applyFont="1" applyAlignment="1">
      <alignment vertical="center"/>
    </xf>
    <xf numFmtId="0" fontId="28" fillId="25" borderId="10" xfId="54" applyFont="1" applyFill="1" applyBorder="1" applyAlignment="1">
      <alignment horizontal="center" vertical="center"/>
    </xf>
    <xf numFmtId="0" fontId="28" fillId="0" borderId="10" xfId="54" applyFont="1" applyFill="1" applyBorder="1" applyAlignment="1">
      <alignment horizontal="right" vertical="center" wrapText="1"/>
    </xf>
    <xf numFmtId="0" fontId="28" fillId="0" borderId="10" xfId="54" applyFont="1" applyFill="1" applyBorder="1" applyAlignment="1">
      <alignment vertical="center" wrapText="1"/>
    </xf>
    <xf numFmtId="4" fontId="28" fillId="0" borderId="10" xfId="54" applyNumberFormat="1" applyFont="1" applyFill="1" applyBorder="1" applyAlignment="1">
      <alignment horizontal="right" vertical="center" wrapText="1"/>
    </xf>
    <xf numFmtId="4" fontId="43" fillId="0" borderId="10" xfId="0" applyNumberFormat="1" applyFont="1" applyBorder="1" applyAlignment="1">
      <alignment vertical="center"/>
    </xf>
    <xf numFmtId="0" fontId="32" fillId="0" borderId="0" xfId="55" applyFont="1" applyFill="1" applyBorder="1" applyAlignment="1">
      <alignment wrapText="1"/>
    </xf>
    <xf numFmtId="0" fontId="32" fillId="0" borderId="0" xfId="55" applyFont="1" applyFill="1" applyBorder="1" applyAlignment="1">
      <alignment horizontal="right" wrapText="1"/>
    </xf>
    <xf numFmtId="0" fontId="23" fillId="0" borderId="0" xfId="0" applyFont="1" applyFill="1" applyBorder="1"/>
    <xf numFmtId="0" fontId="32" fillId="0" borderId="0" xfId="55" applyFont="1" applyFill="1" applyBorder="1" applyAlignment="1">
      <alignment horizontal="center"/>
    </xf>
    <xf numFmtId="0" fontId="43" fillId="0" borderId="10" xfId="0" applyFont="1" applyBorder="1"/>
    <xf numFmtId="0" fontId="28" fillId="0" borderId="10" xfId="48" applyFont="1" applyFill="1" applyBorder="1" applyAlignment="1">
      <alignment vertical="center" wrapText="1"/>
    </xf>
    <xf numFmtId="4" fontId="28" fillId="0" borderId="10" xfId="49" applyNumberFormat="1" applyFont="1" applyFill="1" applyBorder="1" applyAlignment="1">
      <alignment horizontal="right" vertical="center" wrapText="1"/>
    </xf>
    <xf numFmtId="0" fontId="44" fillId="0" borderId="0" xfId="51" applyFont="1" applyFill="1" applyBorder="1" applyAlignment="1">
      <alignment wrapText="1"/>
    </xf>
    <xf numFmtId="0" fontId="44" fillId="0" borderId="0" xfId="51" applyFont="1" applyFill="1" applyBorder="1" applyAlignment="1">
      <alignment horizontal="right" wrapText="1"/>
    </xf>
    <xf numFmtId="0" fontId="45" fillId="0" borderId="0" xfId="38" applyFont="1"/>
    <xf numFmtId="0" fontId="45" fillId="0" borderId="0" xfId="38" applyFont="1" applyAlignment="1">
      <alignment horizontal="center" vertical="center"/>
    </xf>
    <xf numFmtId="4" fontId="46" fillId="0" borderId="0" xfId="38" applyNumberFormat="1" applyFont="1" applyAlignment="1">
      <alignment horizontal="center" vertical="center"/>
    </xf>
    <xf numFmtId="0" fontId="46" fillId="0" borderId="10" xfId="38" applyFont="1" applyBorder="1" applyAlignment="1">
      <alignment horizontal="center" vertical="center" wrapText="1"/>
    </xf>
    <xf numFmtId="0" fontId="46" fillId="0" borderId="10" xfId="38" applyFont="1" applyFill="1" applyBorder="1" applyAlignment="1">
      <alignment horizontal="center" vertical="center" wrapText="1"/>
    </xf>
    <xf numFmtId="0" fontId="46" fillId="26" borderId="10" xfId="38" applyFont="1" applyFill="1" applyBorder="1" applyAlignment="1">
      <alignment horizontal="center" vertical="center" wrapText="1"/>
    </xf>
    <xf numFmtId="3" fontId="45" fillId="26" borderId="10" xfId="38" applyNumberFormat="1" applyFont="1" applyFill="1" applyBorder="1" applyAlignment="1">
      <alignment horizontal="center" vertical="center"/>
    </xf>
    <xf numFmtId="164" fontId="45" fillId="26" borderId="10" xfId="38" applyNumberFormat="1" applyFont="1" applyFill="1" applyBorder="1" applyAlignment="1">
      <alignment horizontal="center" vertical="center"/>
    </xf>
    <xf numFmtId="0" fontId="45" fillId="0" borderId="10" xfId="38" applyFont="1" applyBorder="1" applyAlignment="1">
      <alignment horizontal="left" vertical="center"/>
    </xf>
    <xf numFmtId="3" fontId="45" fillId="0" borderId="10" xfId="38" applyNumberFormat="1" applyFont="1" applyBorder="1" applyAlignment="1">
      <alignment horizontal="right" vertical="center"/>
    </xf>
    <xf numFmtId="164" fontId="45" fillId="0" borderId="10" xfId="38" applyNumberFormat="1" applyFont="1" applyBorder="1" applyAlignment="1">
      <alignment horizontal="right" vertical="center"/>
    </xf>
    <xf numFmtId="3" fontId="45" fillId="0" borderId="10" xfId="38" applyNumberFormat="1" applyFont="1" applyFill="1" applyBorder="1" applyAlignment="1">
      <alignment horizontal="right" vertical="center"/>
    </xf>
    <xf numFmtId="164" fontId="45" fillId="0" borderId="10" xfId="38" applyNumberFormat="1" applyFont="1" applyFill="1" applyBorder="1" applyAlignment="1">
      <alignment horizontal="right" vertical="center"/>
    </xf>
    <xf numFmtId="3" fontId="45" fillId="26" borderId="10" xfId="38" applyNumberFormat="1" applyFont="1" applyFill="1" applyBorder="1" applyAlignment="1">
      <alignment horizontal="right" vertical="center"/>
    </xf>
    <xf numFmtId="164" fontId="45" fillId="26" borderId="10" xfId="38" applyNumberFormat="1" applyFont="1" applyFill="1" applyBorder="1" applyAlignment="1">
      <alignment horizontal="right" vertical="center"/>
    </xf>
    <xf numFmtId="164" fontId="45" fillId="26" borderId="11" xfId="38" applyNumberFormat="1" applyFont="1" applyFill="1" applyBorder="1" applyAlignment="1">
      <alignment horizontal="right" vertical="center"/>
    </xf>
    <xf numFmtId="0" fontId="46" fillId="0" borderId="10" xfId="38" applyFont="1" applyBorder="1" applyAlignment="1">
      <alignment horizontal="center" vertical="center"/>
    </xf>
    <xf numFmtId="3" fontId="46" fillId="0" borderId="10" xfId="38" applyNumberFormat="1" applyFont="1" applyBorder="1" applyAlignment="1">
      <alignment horizontal="right" vertical="center"/>
    </xf>
    <xf numFmtId="164" fontId="46" fillId="0" borderId="10" xfId="38" applyNumberFormat="1" applyFont="1" applyBorder="1" applyAlignment="1">
      <alignment horizontal="right" vertical="center"/>
    </xf>
    <xf numFmtId="3" fontId="46" fillId="0" borderId="10" xfId="38" applyNumberFormat="1" applyFont="1" applyFill="1" applyBorder="1" applyAlignment="1">
      <alignment horizontal="right" vertical="center"/>
    </xf>
    <xf numFmtId="3" fontId="46" fillId="26" borderId="10" xfId="38" applyNumberFormat="1" applyFont="1" applyFill="1" applyBorder="1" applyAlignment="1">
      <alignment horizontal="right" vertical="center"/>
    </xf>
    <xf numFmtId="0" fontId="46" fillId="0" borderId="10" xfId="38" applyFont="1" applyBorder="1" applyAlignment="1">
      <alignment horizontal="left" vertical="center"/>
    </xf>
    <xf numFmtId="3" fontId="45" fillId="0" borderId="12" xfId="38" applyNumberFormat="1" applyFont="1" applyFill="1" applyBorder="1" applyAlignment="1">
      <alignment horizontal="right" vertical="center"/>
    </xf>
    <xf numFmtId="164" fontId="47" fillId="26" borderId="11" xfId="38" applyNumberFormat="1" applyFont="1" applyFill="1" applyBorder="1" applyAlignment="1">
      <alignment horizontal="right" vertical="center"/>
    </xf>
    <xf numFmtId="0" fontId="48" fillId="0" borderId="10" xfId="38" applyFont="1" applyBorder="1" applyAlignment="1">
      <alignment horizontal="left" vertical="center"/>
    </xf>
    <xf numFmtId="3" fontId="48" fillId="0" borderId="10" xfId="38" applyNumberFormat="1" applyFont="1" applyBorder="1" applyAlignment="1">
      <alignment horizontal="right" vertical="center"/>
    </xf>
    <xf numFmtId="164" fontId="47" fillId="26" borderId="10" xfId="38" applyNumberFormat="1" applyFont="1" applyFill="1" applyBorder="1" applyAlignment="1">
      <alignment horizontal="right" vertical="center"/>
    </xf>
    <xf numFmtId="3" fontId="48" fillId="0" borderId="10" xfId="38" applyNumberFormat="1" applyFont="1" applyFill="1" applyBorder="1" applyAlignment="1">
      <alignment horizontal="right" vertical="center"/>
    </xf>
    <xf numFmtId="3" fontId="48" fillId="26" borderId="10" xfId="38" applyNumberFormat="1" applyFont="1" applyFill="1" applyBorder="1" applyAlignment="1">
      <alignment horizontal="right" vertical="center"/>
    </xf>
    <xf numFmtId="3" fontId="48" fillId="0" borderId="10" xfId="38" applyNumberFormat="1" applyFont="1" applyFill="1" applyBorder="1" applyAlignment="1">
      <alignment horizontal="right" vertical="center" wrapText="1"/>
    </xf>
    <xf numFmtId="0" fontId="47" fillId="0" borderId="0" xfId="38" applyFont="1"/>
    <xf numFmtId="0" fontId="48" fillId="0" borderId="0" xfId="38" applyFont="1"/>
    <xf numFmtId="4" fontId="46" fillId="0" borderId="0" xfId="38" applyNumberFormat="1" applyFont="1" applyBorder="1" applyAlignment="1">
      <alignment horizontal="center" vertical="center"/>
    </xf>
    <xf numFmtId="4" fontId="45" fillId="0" borderId="0" xfId="38" applyNumberFormat="1" applyFont="1" applyBorder="1" applyAlignment="1">
      <alignment horizontal="center" vertical="center"/>
    </xf>
    <xf numFmtId="4" fontId="46" fillId="0" borderId="0" xfId="38" applyNumberFormat="1" applyFont="1" applyFill="1" applyBorder="1" applyAlignment="1">
      <alignment horizontal="center" vertical="center"/>
    </xf>
    <xf numFmtId="4" fontId="45" fillId="0" borderId="0" xfId="38" applyNumberFormat="1" applyFont="1" applyFill="1" applyBorder="1" applyAlignment="1">
      <alignment horizontal="center" vertical="center"/>
    </xf>
    <xf numFmtId="0" fontId="45" fillId="0" borderId="0" xfId="38" applyFont="1" applyFill="1"/>
    <xf numFmtId="0" fontId="40" fillId="0" borderId="0" xfId="38" applyFont="1" applyFill="1"/>
    <xf numFmtId="3" fontId="45" fillId="0" borderId="0" xfId="38" applyNumberFormat="1" applyFont="1"/>
    <xf numFmtId="0" fontId="0" fillId="0" borderId="0" xfId="0" applyFont="1"/>
    <xf numFmtId="0" fontId="45" fillId="0" borderId="0" xfId="38" applyFont="1" applyFill="1" applyBorder="1"/>
    <xf numFmtId="4" fontId="44" fillId="0" borderId="0" xfId="0" applyNumberFormat="1" applyFont="1" applyFill="1" applyBorder="1" applyAlignment="1">
      <alignment vertical="center"/>
    </xf>
    <xf numFmtId="4" fontId="45" fillId="0" borderId="0" xfId="38" applyNumberFormat="1" applyFont="1"/>
    <xf numFmtId="0" fontId="44" fillId="0" borderId="0" xfId="50" applyFont="1" applyFill="1" applyBorder="1" applyAlignment="1">
      <alignment horizontal="center"/>
    </xf>
    <xf numFmtId="0" fontId="44" fillId="0" borderId="0" xfId="50" applyFont="1" applyFill="1" applyBorder="1" applyAlignment="1">
      <alignment wrapText="1"/>
    </xf>
    <xf numFmtId="4" fontId="44" fillId="0" borderId="0" xfId="50" applyNumberFormat="1" applyFont="1" applyFill="1" applyBorder="1" applyAlignment="1">
      <alignment horizontal="right" wrapText="1"/>
    </xf>
    <xf numFmtId="4" fontId="0" fillId="0" borderId="0" xfId="0" applyNumberFormat="1" applyFont="1" applyFill="1" applyBorder="1"/>
    <xf numFmtId="0" fontId="44" fillId="0" borderId="0" xfId="50" applyFont="1" applyFill="1" applyBorder="1" applyAlignment="1">
      <alignment horizontal="right" wrapText="1"/>
    </xf>
    <xf numFmtId="0" fontId="49" fillId="0" borderId="0" xfId="0" applyFont="1" applyAlignment="1">
      <alignment horizontal="left" indent="1"/>
    </xf>
    <xf numFmtId="0" fontId="50" fillId="0" borderId="0" xfId="0" applyFont="1"/>
    <xf numFmtId="0" fontId="50" fillId="0" borderId="0" xfId="0" applyFont="1" applyFill="1"/>
    <xf numFmtId="0" fontId="51" fillId="0" borderId="0" xfId="0" applyFont="1"/>
    <xf numFmtId="0" fontId="43" fillId="0" borderId="0" xfId="0" applyFont="1" applyFill="1"/>
    <xf numFmtId="0" fontId="50" fillId="0" borderId="0" xfId="38" applyFont="1"/>
    <xf numFmtId="0" fontId="49" fillId="0" borderId="10" xfId="38" applyFont="1" applyBorder="1" applyAlignment="1">
      <alignment horizontal="center" vertical="center" wrapText="1"/>
    </xf>
    <xf numFmtId="0" fontId="49" fillId="0" borderId="10" xfId="38" applyFont="1" applyFill="1" applyBorder="1" applyAlignment="1">
      <alignment horizontal="center" vertical="center" wrapText="1"/>
    </xf>
    <xf numFmtId="0" fontId="49" fillId="26" borderId="10" xfId="38" applyFont="1" applyFill="1" applyBorder="1" applyAlignment="1">
      <alignment horizontal="center" vertical="center" wrapText="1"/>
    </xf>
    <xf numFmtId="164" fontId="50" fillId="0" borderId="10" xfId="38" applyNumberFormat="1" applyFont="1" applyBorder="1" applyAlignment="1">
      <alignment horizontal="right" vertical="center"/>
    </xf>
    <xf numFmtId="164" fontId="50" fillId="0" borderId="10" xfId="38" applyNumberFormat="1" applyFont="1" applyFill="1" applyBorder="1" applyAlignment="1">
      <alignment horizontal="right" vertical="center"/>
    </xf>
    <xf numFmtId="164" fontId="50" fillId="26" borderId="10" xfId="38" applyNumberFormat="1" applyFont="1" applyFill="1" applyBorder="1" applyAlignment="1">
      <alignment horizontal="right" vertical="center"/>
    </xf>
    <xf numFmtId="164" fontId="50" fillId="0" borderId="10" xfId="38" applyNumberFormat="1" applyFont="1" applyBorder="1" applyAlignment="1">
      <alignment horizontal="right"/>
    </xf>
    <xf numFmtId="0" fontId="50" fillId="0" borderId="0" xfId="38" applyFont="1" applyAlignment="1">
      <alignment horizontal="right"/>
    </xf>
    <xf numFmtId="0" fontId="52" fillId="0" borderId="0" xfId="38" applyFont="1"/>
    <xf numFmtId="0" fontId="53" fillId="0" borderId="0" xfId="38" applyFont="1" applyFill="1"/>
    <xf numFmtId="0" fontId="50" fillId="0" borderId="0" xfId="38" applyFont="1" applyAlignment="1">
      <alignment horizontal="center" vertical="center"/>
    </xf>
    <xf numFmtId="0" fontId="49" fillId="0" borderId="10" xfId="38" applyFont="1" applyBorder="1" applyAlignment="1">
      <alignment horizontal="center" vertical="center"/>
    </xf>
    <xf numFmtId="0" fontId="49" fillId="26" borderId="10" xfId="38" applyFont="1" applyFill="1" applyBorder="1" applyAlignment="1">
      <alignment horizontal="center" vertical="center"/>
    </xf>
    <xf numFmtId="0" fontId="49" fillId="0" borderId="10" xfId="38" applyFont="1" applyFill="1" applyBorder="1" applyAlignment="1">
      <alignment horizontal="center" vertical="center"/>
    </xf>
    <xf numFmtId="0" fontId="49" fillId="24" borderId="10" xfId="38" applyFont="1" applyFill="1" applyBorder="1" applyAlignment="1">
      <alignment horizontal="center" vertical="center"/>
    </xf>
    <xf numFmtId="0" fontId="50" fillId="0" borderId="10" xfId="38" applyFont="1" applyBorder="1" applyAlignment="1">
      <alignment horizontal="left" wrapText="1"/>
    </xf>
    <xf numFmtId="164" fontId="50" fillId="0" borderId="10" xfId="45" applyNumberFormat="1" applyFont="1" applyFill="1" applyBorder="1" applyAlignment="1">
      <alignment horizontal="right" wrapText="1"/>
    </xf>
    <xf numFmtId="164" fontId="50" fillId="26" borderId="10" xfId="44" applyNumberFormat="1" applyFont="1" applyFill="1" applyBorder="1" applyAlignment="1">
      <alignment horizontal="right" wrapText="1"/>
    </xf>
    <xf numFmtId="164" fontId="50" fillId="26" borderId="10" xfId="0" applyNumberFormat="1" applyFont="1" applyFill="1" applyBorder="1" applyAlignment="1">
      <alignment horizontal="right"/>
    </xf>
    <xf numFmtId="164" fontId="50" fillId="0" borderId="10" xfId="44" applyNumberFormat="1" applyFont="1" applyFill="1" applyBorder="1" applyAlignment="1">
      <alignment horizontal="right" wrapText="1"/>
    </xf>
    <xf numFmtId="164" fontId="43" fillId="0" borderId="10" xfId="0" applyNumberFormat="1" applyFont="1" applyFill="1" applyBorder="1" applyAlignment="1">
      <alignment horizontal="right"/>
    </xf>
    <xf numFmtId="0" fontId="50" fillId="0" borderId="10" xfId="38" applyFont="1" applyBorder="1" applyAlignment="1">
      <alignment horizontal="center" vertical="center"/>
    </xf>
    <xf numFmtId="164" fontId="49" fillId="0" borderId="10" xfId="38" applyNumberFormat="1" applyFont="1" applyFill="1" applyBorder="1" applyAlignment="1">
      <alignment horizontal="right" vertical="center"/>
    </xf>
    <xf numFmtId="164" fontId="49" fillId="0" borderId="10" xfId="38" applyNumberFormat="1" applyFont="1" applyBorder="1" applyAlignment="1">
      <alignment horizontal="right" vertical="center"/>
    </xf>
    <xf numFmtId="164" fontId="49" fillId="26" borderId="10" xfId="38" applyNumberFormat="1" applyFont="1" applyFill="1" applyBorder="1" applyAlignment="1">
      <alignment horizontal="right" vertical="center"/>
    </xf>
    <xf numFmtId="4" fontId="50" fillId="0" borderId="0" xfId="38" applyNumberFormat="1" applyFont="1" applyBorder="1" applyAlignment="1">
      <alignment horizontal="center" vertical="center"/>
    </xf>
    <xf numFmtId="4" fontId="50" fillId="0" borderId="0" xfId="38" applyNumberFormat="1" applyFont="1" applyFill="1" applyBorder="1" applyAlignment="1">
      <alignment horizontal="center" vertical="center"/>
    </xf>
    <xf numFmtId="0" fontId="54" fillId="0" borderId="0" xfId="38" applyFont="1" applyFill="1" applyAlignment="1">
      <alignment horizontal="center" vertical="center"/>
    </xf>
    <xf numFmtId="4" fontId="50" fillId="0" borderId="0" xfId="38" applyNumberFormat="1" applyFont="1" applyAlignment="1">
      <alignment horizontal="center" vertical="center"/>
    </xf>
    <xf numFmtId="0" fontId="50" fillId="0" borderId="0" xfId="38" applyFont="1" applyFill="1" applyBorder="1" applyAlignment="1">
      <alignment horizontal="center" vertical="center"/>
    </xf>
    <xf numFmtId="0" fontId="44" fillId="0" borderId="0" xfId="57" applyFont="1" applyFill="1" applyBorder="1" applyAlignment="1">
      <alignment horizontal="center"/>
    </xf>
    <xf numFmtId="0" fontId="44" fillId="0" borderId="0" xfId="58" applyFont="1" applyFill="1" applyBorder="1" applyAlignment="1">
      <alignment horizontal="center"/>
    </xf>
    <xf numFmtId="0" fontId="50" fillId="0" borderId="0" xfId="38" applyFont="1" applyFill="1" applyBorder="1"/>
    <xf numFmtId="0" fontId="44" fillId="0" borderId="0" xfId="57" applyFont="1" applyFill="1" applyBorder="1" applyAlignment="1">
      <alignment horizontal="right" wrapText="1"/>
    </xf>
    <xf numFmtId="0" fontId="44" fillId="0" borderId="0" xfId="57" applyFont="1" applyFill="1" applyBorder="1" applyAlignment="1">
      <alignment wrapText="1"/>
    </xf>
    <xf numFmtId="0" fontId="44" fillId="0" borderId="0" xfId="58" applyFont="1" applyFill="1" applyBorder="1" applyAlignment="1">
      <alignment wrapText="1"/>
    </xf>
    <xf numFmtId="4" fontId="50" fillId="0" borderId="0" xfId="38" applyNumberFormat="1" applyFont="1" applyFill="1" applyBorder="1"/>
    <xf numFmtId="0" fontId="32" fillId="0" borderId="0" xfId="53" applyFont="1" applyFill="1" applyBorder="1" applyAlignment="1">
      <alignment wrapText="1"/>
    </xf>
    <xf numFmtId="0" fontId="32" fillId="0" borderId="0" xfId="53" applyFont="1" applyFill="1" applyBorder="1" applyAlignment="1">
      <alignment horizontal="right" wrapText="1"/>
    </xf>
    <xf numFmtId="0" fontId="32" fillId="0" borderId="0" xfId="53" applyFont="1" applyFill="1" applyBorder="1" applyAlignment="1">
      <alignment horizontal="center"/>
    </xf>
    <xf numFmtId="0" fontId="32" fillId="0" borderId="0" xfId="58" applyFont="1" applyFill="1" applyBorder="1" applyAlignment="1">
      <alignment horizontal="center"/>
    </xf>
    <xf numFmtId="0" fontId="32" fillId="0" borderId="0" xfId="58" applyFont="1" applyFill="1" applyBorder="1" applyAlignment="1">
      <alignment horizontal="right" wrapText="1"/>
    </xf>
    <xf numFmtId="0" fontId="55" fillId="0" borderId="0" xfId="0" applyFont="1"/>
    <xf numFmtId="0" fontId="34" fillId="25" borderId="10" xfId="49" applyFont="1" applyFill="1" applyBorder="1" applyAlignment="1">
      <alignment horizontal="center" vertical="center" wrapText="1"/>
    </xf>
    <xf numFmtId="4" fontId="56" fillId="0" borderId="10" xfId="0" applyNumberFormat="1" applyFont="1" applyBorder="1" applyAlignment="1">
      <alignment vertical="center" wrapText="1"/>
    </xf>
    <xf numFmtId="4" fontId="34" fillId="0" borderId="10" xfId="49" applyNumberFormat="1" applyFont="1" applyFill="1" applyBorder="1" applyAlignment="1">
      <alignment horizontal="right" vertical="center" wrapText="1"/>
    </xf>
    <xf numFmtId="0" fontId="55" fillId="0" borderId="0" xfId="38" applyFont="1"/>
    <xf numFmtId="0" fontId="41" fillId="0" borderId="0" xfId="0" applyFont="1" applyAlignment="1">
      <alignment vertical="center"/>
    </xf>
    <xf numFmtId="0" fontId="41" fillId="0" borderId="0" xfId="0" applyFont="1"/>
    <xf numFmtId="0" fontId="55" fillId="0" borderId="0" xfId="0" applyFont="1" applyAlignment="1">
      <alignment horizontal="left" indent="1"/>
    </xf>
    <xf numFmtId="3" fontId="44" fillId="0" borderId="10" xfId="52" applyNumberFormat="1" applyFont="1" applyFill="1" applyBorder="1" applyAlignment="1">
      <alignment horizontal="right" wrapText="1"/>
    </xf>
    <xf numFmtId="3" fontId="32" fillId="0" borderId="10" xfId="53" applyNumberFormat="1" applyFont="1" applyFill="1" applyBorder="1" applyAlignment="1">
      <alignment horizontal="right" wrapText="1"/>
    </xf>
    <xf numFmtId="0" fontId="28" fillId="23" borderId="10" xfId="48" applyFont="1" applyFill="1" applyBorder="1" applyAlignment="1">
      <alignment horizontal="center"/>
    </xf>
    <xf numFmtId="0" fontId="28" fillId="0" borderId="10" xfId="48" applyFont="1" applyFill="1" applyBorder="1" applyAlignment="1">
      <alignment wrapText="1"/>
    </xf>
    <xf numFmtId="4" fontId="28" fillId="0" borderId="10" xfId="48" applyNumberFormat="1" applyFont="1" applyFill="1" applyBorder="1" applyAlignment="1">
      <alignment horizontal="right" wrapText="1"/>
    </xf>
    <xf numFmtId="4" fontId="43" fillId="0" borderId="10" xfId="0" applyNumberFormat="1" applyFont="1" applyBorder="1"/>
    <xf numFmtId="4" fontId="28" fillId="0" borderId="10" xfId="47" applyNumberFormat="1" applyFont="1" applyFill="1" applyBorder="1" applyAlignment="1">
      <alignment horizontal="center" wrapText="1"/>
    </xf>
    <xf numFmtId="4" fontId="56" fillId="0" borderId="10" xfId="0" applyNumberFormat="1" applyFont="1" applyBorder="1"/>
    <xf numFmtId="4" fontId="50" fillId="0" borderId="10" xfId="44" applyNumberFormat="1" applyFont="1" applyFill="1" applyBorder="1" applyAlignment="1">
      <alignment horizontal="right" vertical="center" wrapText="1"/>
    </xf>
    <xf numFmtId="164" fontId="50" fillId="0" borderId="0" xfId="38" applyNumberFormat="1" applyFont="1" applyFill="1" applyBorder="1" applyAlignment="1">
      <alignment horizontal="center" vertical="center"/>
    </xf>
    <xf numFmtId="0" fontId="32" fillId="0" borderId="0" xfId="58" applyFont="1" applyFill="1" applyBorder="1" applyAlignment="1">
      <alignment wrapText="1"/>
    </xf>
    <xf numFmtId="4" fontId="32" fillId="0" borderId="0" xfId="58" applyNumberFormat="1" applyFont="1" applyFill="1" applyBorder="1" applyAlignment="1">
      <alignment horizontal="right" wrapText="1"/>
    </xf>
    <xf numFmtId="0" fontId="28" fillId="0" borderId="0" xfId="57" applyFont="1" applyFill="1" applyBorder="1" applyAlignment="1">
      <alignment wrapText="1"/>
    </xf>
    <xf numFmtId="4" fontId="28" fillId="0" borderId="0" xfId="57" applyNumberFormat="1" applyFont="1" applyFill="1" applyBorder="1" applyAlignment="1">
      <alignment horizontal="right" wrapText="1"/>
    </xf>
    <xf numFmtId="0" fontId="1" fillId="0" borderId="0" xfId="57" applyFont="1" applyFill="1" applyBorder="1" applyAlignment="1">
      <alignment horizontal="center"/>
    </xf>
    <xf numFmtId="0" fontId="1" fillId="0" borderId="0" xfId="57" applyFont="1" applyFill="1" applyBorder="1" applyAlignment="1">
      <alignment wrapText="1"/>
    </xf>
    <xf numFmtId="0" fontId="1" fillId="0" borderId="0" xfId="57" applyFont="1" applyFill="1" applyBorder="1" applyAlignment="1">
      <alignment horizontal="right" wrapText="1"/>
    </xf>
    <xf numFmtId="0" fontId="49" fillId="0" borderId="10" xfId="38" applyFont="1" applyFill="1" applyBorder="1" applyAlignment="1">
      <alignment horizontal="center" vertical="center" wrapText="1"/>
    </xf>
    <xf numFmtId="0" fontId="56" fillId="0" borderId="0" xfId="0" applyFont="1" applyFill="1" applyAlignment="1">
      <alignment vertical="center"/>
    </xf>
    <xf numFmtId="0" fontId="43" fillId="0" borderId="0" xfId="0" applyFont="1" applyFill="1" applyAlignment="1">
      <alignment vertical="center"/>
    </xf>
    <xf numFmtId="0" fontId="1" fillId="0" borderId="10" xfId="56" applyNumberFormat="1" applyFont="1" applyFill="1" applyBorder="1" applyAlignment="1">
      <alignment horizontal="center" vertical="center"/>
    </xf>
    <xf numFmtId="0" fontId="43" fillId="0" borderId="10" xfId="0" applyNumberFormat="1" applyFont="1" applyFill="1" applyBorder="1" applyAlignment="1">
      <alignment vertical="center"/>
    </xf>
    <xf numFmtId="4" fontId="43" fillId="0" borderId="10" xfId="0" applyNumberFormat="1" applyFont="1" applyFill="1" applyBorder="1" applyAlignment="1">
      <alignment vertical="center"/>
    </xf>
    <xf numFmtId="164" fontId="50" fillId="0" borderId="10" xfId="38" applyNumberFormat="1" applyFont="1" applyFill="1" applyBorder="1" applyAlignment="1">
      <alignment horizontal="right"/>
    </xf>
    <xf numFmtId="4" fontId="28" fillId="0" borderId="10" xfId="57" applyNumberFormat="1" applyFont="1" applyFill="1" applyBorder="1" applyAlignment="1">
      <alignment wrapText="1"/>
    </xf>
    <xf numFmtId="164" fontId="49" fillId="0" borderId="10" xfId="38" applyNumberFormat="1" applyFont="1" applyFill="1" applyBorder="1" applyAlignment="1">
      <alignment vertical="center"/>
    </xf>
    <xf numFmtId="4" fontId="50" fillId="0" borderId="10" xfId="38" applyNumberFormat="1" applyFont="1" applyFill="1" applyBorder="1" applyAlignment="1">
      <alignment vertical="center"/>
    </xf>
    <xf numFmtId="0" fontId="46" fillId="0" borderId="0" xfId="38" applyFont="1"/>
    <xf numFmtId="0" fontId="46" fillId="0" borderId="0" xfId="0" applyFont="1"/>
    <xf numFmtId="164" fontId="35" fillId="0" borderId="16" xfId="62" applyNumberFormat="1" applyFont="1" applyFill="1" applyBorder="1"/>
    <xf numFmtId="164" fontId="35" fillId="0" borderId="17" xfId="62" applyNumberFormat="1" applyFont="1" applyFill="1" applyBorder="1"/>
    <xf numFmtId="164" fontId="35" fillId="0" borderId="18" xfId="62" applyNumberFormat="1" applyFont="1" applyFill="1" applyBorder="1"/>
    <xf numFmtId="0" fontId="57" fillId="0" borderId="0" xfId="0" applyFont="1" applyFill="1" applyBorder="1"/>
    <xf numFmtId="0" fontId="58" fillId="0" borderId="19" xfId="0" applyFont="1" applyFill="1" applyBorder="1" applyAlignment="1">
      <alignment horizontal="center"/>
    </xf>
    <xf numFmtId="0" fontId="58" fillId="0" borderId="20" xfId="0" applyFont="1" applyFill="1" applyBorder="1" applyAlignment="1">
      <alignment horizontal="center"/>
    </xf>
    <xf numFmtId="0" fontId="58" fillId="0" borderId="21" xfId="0" applyFont="1" applyFill="1" applyBorder="1" applyAlignment="1">
      <alignment horizontal="center"/>
    </xf>
    <xf numFmtId="0" fontId="36" fillId="0" borderId="25"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27" xfId="0" applyFont="1" applyFill="1" applyBorder="1" applyAlignment="1">
      <alignment horizontal="center" vertical="center" wrapText="1"/>
    </xf>
    <xf numFmtId="167" fontId="36" fillId="0" borderId="24" xfId="0" applyNumberFormat="1" applyFont="1" applyFill="1" applyBorder="1" applyAlignment="1">
      <alignment horizontal="center" vertical="center" wrapText="1"/>
    </xf>
    <xf numFmtId="4" fontId="58" fillId="0" borderId="20" xfId="0" applyNumberFormat="1" applyFont="1" applyFill="1" applyBorder="1" applyAlignment="1">
      <alignment horizontal="center" vertical="center"/>
    </xf>
    <xf numFmtId="167" fontId="58" fillId="0" borderId="21" xfId="0" applyNumberFormat="1" applyFont="1" applyFill="1" applyBorder="1" applyAlignment="1">
      <alignment horizontal="center" vertical="center"/>
    </xf>
    <xf numFmtId="49" fontId="35" fillId="0" borderId="23" xfId="0" applyNumberFormat="1" applyFont="1" applyFill="1" applyBorder="1" applyAlignment="1">
      <alignment horizontal="left" vertical="center"/>
    </xf>
    <xf numFmtId="164" fontId="35" fillId="0" borderId="25" xfId="46" applyNumberFormat="1" applyFont="1" applyFill="1" applyBorder="1" applyAlignment="1">
      <alignment horizontal="right" wrapText="1"/>
    </xf>
    <xf numFmtId="3" fontId="35" fillId="0" borderId="31" xfId="46" applyNumberFormat="1" applyFont="1" applyFill="1" applyBorder="1" applyAlignment="1">
      <alignment horizontal="right" wrapText="1"/>
    </xf>
    <xf numFmtId="164" fontId="35" fillId="0" borderId="31" xfId="46" applyNumberFormat="1" applyFont="1" applyFill="1" applyBorder="1" applyAlignment="1">
      <alignment horizontal="right" wrapText="1"/>
    </xf>
    <xf numFmtId="3" fontId="35" fillId="0" borderId="25" xfId="0" applyNumberFormat="1" applyFont="1" applyFill="1" applyBorder="1"/>
    <xf numFmtId="164" fontId="35" fillId="0" borderId="25" xfId="62" applyNumberFormat="1" applyFont="1" applyFill="1" applyBorder="1"/>
    <xf numFmtId="3" fontId="35" fillId="0" borderId="16" xfId="0" applyNumberFormat="1" applyFont="1" applyFill="1" applyBorder="1"/>
    <xf numFmtId="164" fontId="60" fillId="0" borderId="25" xfId="0" applyNumberFormat="1" applyFont="1" applyFill="1" applyBorder="1"/>
    <xf numFmtId="49" fontId="35" fillId="0" borderId="0" xfId="0" applyNumberFormat="1" applyFont="1" applyFill="1" applyBorder="1" applyAlignment="1">
      <alignment horizontal="left" vertical="center"/>
    </xf>
    <xf numFmtId="164" fontId="35" fillId="0" borderId="28" xfId="46" applyNumberFormat="1" applyFont="1" applyFill="1" applyBorder="1" applyAlignment="1">
      <alignment horizontal="right" wrapText="1"/>
    </xf>
    <xf numFmtId="3" fontId="35" fillId="0" borderId="32" xfId="46" applyNumberFormat="1" applyFont="1" applyFill="1" applyBorder="1" applyAlignment="1">
      <alignment horizontal="right" wrapText="1"/>
    </xf>
    <xf numFmtId="164" fontId="35" fillId="0" borderId="32" xfId="46" applyNumberFormat="1" applyFont="1" applyFill="1" applyBorder="1" applyAlignment="1">
      <alignment horizontal="right" wrapText="1"/>
    </xf>
    <xf numFmtId="3" fontId="35" fillId="0" borderId="28" xfId="0" applyNumberFormat="1" applyFont="1" applyFill="1" applyBorder="1"/>
    <xf numFmtId="164" fontId="35" fillId="0" borderId="28" xfId="62" applyNumberFormat="1" applyFont="1" applyFill="1" applyBorder="1"/>
    <xf numFmtId="3" fontId="35" fillId="0" borderId="17" xfId="0" applyNumberFormat="1" applyFont="1" applyFill="1" applyBorder="1"/>
    <xf numFmtId="164" fontId="60" fillId="0" borderId="28" xfId="0" applyNumberFormat="1" applyFont="1" applyFill="1" applyBorder="1"/>
    <xf numFmtId="164" fontId="22" fillId="0" borderId="28" xfId="64" applyNumberFormat="1" applyFont="1" applyFill="1" applyBorder="1"/>
    <xf numFmtId="49" fontId="35" fillId="0" borderId="29" xfId="0" applyNumberFormat="1" applyFont="1" applyFill="1" applyBorder="1" applyAlignment="1">
      <alignment horizontal="left" vertical="center"/>
    </xf>
    <xf numFmtId="164" fontId="35" fillId="0" borderId="18" xfId="46" applyNumberFormat="1" applyFont="1" applyFill="1" applyBorder="1" applyAlignment="1">
      <alignment horizontal="right" wrapText="1"/>
    </xf>
    <xf numFmtId="3" fontId="35" fillId="0" borderId="33" xfId="46" applyNumberFormat="1" applyFont="1" applyFill="1" applyBorder="1" applyAlignment="1">
      <alignment horizontal="right" wrapText="1"/>
    </xf>
    <xf numFmtId="164" fontId="35" fillId="0" borderId="33" xfId="46" applyNumberFormat="1" applyFont="1" applyFill="1" applyBorder="1" applyAlignment="1">
      <alignment horizontal="right" wrapText="1"/>
    </xf>
    <xf numFmtId="3" fontId="35" fillId="0" borderId="18" xfId="0" applyNumberFormat="1" applyFont="1" applyFill="1" applyBorder="1"/>
    <xf numFmtId="3" fontId="35" fillId="0" borderId="26" xfId="0" applyNumberFormat="1" applyFont="1" applyFill="1" applyBorder="1"/>
    <xf numFmtId="164" fontId="60" fillId="0" borderId="18" xfId="0" applyNumberFormat="1" applyFont="1" applyFill="1" applyBorder="1"/>
    <xf numFmtId="164" fontId="57" fillId="0" borderId="17" xfId="62" applyNumberFormat="1" applyFont="1" applyFill="1" applyBorder="1"/>
    <xf numFmtId="3" fontId="57" fillId="0" borderId="25" xfId="0" applyNumberFormat="1" applyFont="1" applyFill="1" applyBorder="1"/>
    <xf numFmtId="164" fontId="57" fillId="0" borderId="28" xfId="62" applyNumberFormat="1" applyFont="1" applyFill="1" applyBorder="1"/>
    <xf numFmtId="3" fontId="57" fillId="0" borderId="28" xfId="0" applyNumberFormat="1" applyFont="1" applyFill="1" applyBorder="1"/>
    <xf numFmtId="3" fontId="57" fillId="0" borderId="17" xfId="0" applyNumberFormat="1" applyFont="1" applyFill="1" applyBorder="1"/>
    <xf numFmtId="164" fontId="57" fillId="0" borderId="18" xfId="62" applyNumberFormat="1" applyFont="1" applyFill="1" applyBorder="1"/>
    <xf numFmtId="3" fontId="57" fillId="0" borderId="18" xfId="0" applyNumberFormat="1" applyFont="1" applyFill="1" applyBorder="1"/>
    <xf numFmtId="3" fontId="57" fillId="0" borderId="26" xfId="0" applyNumberFormat="1" applyFont="1" applyFill="1" applyBorder="1"/>
    <xf numFmtId="3" fontId="57" fillId="0" borderId="16" xfId="0" applyNumberFormat="1" applyFont="1" applyFill="1" applyBorder="1"/>
    <xf numFmtId="164" fontId="35" fillId="0" borderId="30" xfId="0" applyNumberFormat="1" applyFont="1" applyFill="1" applyBorder="1"/>
    <xf numFmtId="164" fontId="35" fillId="0" borderId="27" xfId="0" applyNumberFormat="1" applyFont="1" applyFill="1" applyBorder="1"/>
    <xf numFmtId="0" fontId="36" fillId="0" borderId="0" xfId="0" applyFont="1" applyFill="1" applyBorder="1" applyAlignment="1">
      <alignment horizontal="center" vertical="center" wrapText="1"/>
    </xf>
    <xf numFmtId="164" fontId="35" fillId="0" borderId="0" xfId="46" applyNumberFormat="1" applyFont="1" applyFill="1" applyBorder="1" applyAlignment="1">
      <alignment horizontal="right" wrapText="1"/>
    </xf>
    <xf numFmtId="3" fontId="35" fillId="0" borderId="18" xfId="46" applyNumberFormat="1" applyFont="1" applyFill="1" applyBorder="1" applyAlignment="1">
      <alignment horizontal="right" wrapText="1"/>
    </xf>
    <xf numFmtId="164" fontId="35" fillId="0" borderId="0" xfId="0" applyNumberFormat="1" applyFont="1" applyFill="1" applyBorder="1"/>
    <xf numFmtId="164" fontId="57" fillId="0" borderId="0" xfId="62" applyNumberFormat="1" applyFont="1" applyFill="1" applyBorder="1"/>
    <xf numFmtId="0" fontId="35" fillId="0" borderId="0" xfId="0" applyFont="1" applyFill="1" applyBorder="1"/>
    <xf numFmtId="3" fontId="57" fillId="0" borderId="20" xfId="0" applyNumberFormat="1" applyFont="1" applyFill="1" applyBorder="1"/>
    <xf numFmtId="4" fontId="57" fillId="0" borderId="0" xfId="0" applyNumberFormat="1" applyFont="1" applyFill="1" applyBorder="1"/>
    <xf numFmtId="4" fontId="57" fillId="0" borderId="17" xfId="62" applyNumberFormat="1" applyFont="1" applyFill="1" applyBorder="1"/>
    <xf numFmtId="3" fontId="57" fillId="0" borderId="0" xfId="0" applyNumberFormat="1" applyFont="1" applyFill="1" applyBorder="1"/>
    <xf numFmtId="2" fontId="57" fillId="0" borderId="17" xfId="62" applyNumberFormat="1" applyFont="1" applyFill="1" applyBorder="1"/>
    <xf numFmtId="167" fontId="57" fillId="0" borderId="0" xfId="0" applyNumberFormat="1" applyFont="1" applyFill="1" applyBorder="1"/>
    <xf numFmtId="3" fontId="60" fillId="0" borderId="23" xfId="0" applyNumberFormat="1" applyFont="1" applyFill="1" applyBorder="1"/>
    <xf numFmtId="0" fontId="61" fillId="0" borderId="0" xfId="0" applyFont="1" applyFill="1" applyBorder="1" applyAlignment="1">
      <alignment horizontal="left" vertical="center"/>
    </xf>
    <xf numFmtId="0" fontId="61" fillId="0" borderId="0" xfId="0" applyFont="1" applyFill="1" applyBorder="1"/>
    <xf numFmtId="0" fontId="37" fillId="0" borderId="0" xfId="39" applyFont="1" applyFill="1" applyBorder="1"/>
    <xf numFmtId="4" fontId="57" fillId="0" borderId="0" xfId="62" applyNumberFormat="1" applyFont="1" applyFill="1" applyBorder="1"/>
    <xf numFmtId="2" fontId="57" fillId="0" borderId="0" xfId="62" applyNumberFormat="1" applyFont="1" applyFill="1" applyBorder="1"/>
    <xf numFmtId="4" fontId="35" fillId="0" borderId="25" xfId="62" applyNumberFormat="1" applyFont="1" applyFill="1" applyBorder="1"/>
    <xf numFmtId="167" fontId="35" fillId="0" borderId="24" xfId="62" applyNumberFormat="1" applyFont="1" applyFill="1" applyBorder="1"/>
    <xf numFmtId="164" fontId="22" fillId="0" borderId="25" xfId="64" applyNumberFormat="1" applyFont="1" applyFill="1" applyBorder="1"/>
    <xf numFmtId="164" fontId="22" fillId="0" borderId="25" xfId="0" applyNumberFormat="1" applyFont="1" applyFill="1" applyBorder="1"/>
    <xf numFmtId="4" fontId="35" fillId="0" borderId="28" xfId="62" applyNumberFormat="1" applyFont="1" applyFill="1" applyBorder="1"/>
    <xf numFmtId="167" fontId="35" fillId="0" borderId="30" xfId="62" applyNumberFormat="1" applyFont="1" applyFill="1" applyBorder="1"/>
    <xf numFmtId="164" fontId="22" fillId="0" borderId="28" xfId="0" applyNumberFormat="1" applyFont="1" applyFill="1" applyBorder="1"/>
    <xf numFmtId="4" fontId="35" fillId="0" borderId="18" xfId="62" applyNumberFormat="1" applyFont="1" applyFill="1" applyBorder="1"/>
    <xf numFmtId="167" fontId="35" fillId="0" borderId="27" xfId="62" applyNumberFormat="1" applyFont="1" applyFill="1" applyBorder="1"/>
    <xf numFmtId="164" fontId="22" fillId="0" borderId="18" xfId="64" applyNumberFormat="1" applyFont="1" applyFill="1" applyBorder="1"/>
    <xf numFmtId="164" fontId="22" fillId="0" borderId="18" xfId="0" applyNumberFormat="1" applyFont="1" applyFill="1" applyBorder="1"/>
    <xf numFmtId="4" fontId="2" fillId="0" borderId="0" xfId="0" applyNumberFormat="1" applyFont="1" applyFill="1" applyBorder="1"/>
    <xf numFmtId="167" fontId="35" fillId="0" borderId="0" xfId="0" applyNumberFormat="1" applyFont="1" applyFill="1" applyBorder="1"/>
    <xf numFmtId="3" fontId="22" fillId="0" borderId="23" xfId="0" applyNumberFormat="1" applyFont="1" applyFill="1" applyBorder="1"/>
    <xf numFmtId="3" fontId="35" fillId="0" borderId="23" xfId="0" applyNumberFormat="1" applyFont="1" applyFill="1" applyBorder="1"/>
    <xf numFmtId="49" fontId="35" fillId="0" borderId="25" xfId="0" applyNumberFormat="1" applyFont="1" applyFill="1" applyBorder="1" applyAlignment="1">
      <alignment horizontal="left" vertical="center"/>
    </xf>
    <xf numFmtId="49" fontId="35" fillId="0" borderId="18" xfId="0" applyNumberFormat="1" applyFont="1" applyFill="1" applyBorder="1" applyAlignment="1">
      <alignment horizontal="left" vertical="center"/>
    </xf>
    <xf numFmtId="0" fontId="46" fillId="24" borderId="13" xfId="38" applyFont="1" applyFill="1" applyBorder="1" applyAlignment="1">
      <alignment horizontal="center" vertical="center" wrapText="1"/>
    </xf>
    <xf numFmtId="0" fontId="46" fillId="24" borderId="11" xfId="38" applyFont="1" applyFill="1" applyBorder="1" applyAlignment="1">
      <alignment horizontal="center" vertical="center" wrapText="1"/>
    </xf>
    <xf numFmtId="0" fontId="46" fillId="0" borderId="10" xfId="38" applyFont="1" applyBorder="1" applyAlignment="1">
      <alignment horizontal="center" vertical="center" wrapText="1"/>
    </xf>
    <xf numFmtId="0" fontId="0" fillId="0" borderId="10" xfId="0" applyFont="1" applyBorder="1" applyAlignment="1">
      <alignment horizontal="center" vertical="center" wrapText="1"/>
    </xf>
    <xf numFmtId="0" fontId="46" fillId="26" borderId="10" xfId="38" applyFont="1" applyFill="1" applyBorder="1" applyAlignment="1">
      <alignment horizontal="center" vertical="center" wrapText="1"/>
    </xf>
    <xf numFmtId="0" fontId="46" fillId="26" borderId="13" xfId="38" applyFont="1" applyFill="1" applyBorder="1" applyAlignment="1">
      <alignment horizontal="center" vertical="center" wrapText="1"/>
    </xf>
    <xf numFmtId="0" fontId="46" fillId="26" borderId="11" xfId="38" applyFont="1" applyFill="1" applyBorder="1" applyAlignment="1">
      <alignment horizontal="center" vertical="center" wrapText="1"/>
    </xf>
    <xf numFmtId="0" fontId="46" fillId="0" borderId="10" xfId="38" applyFont="1" applyFill="1" applyBorder="1" applyAlignment="1">
      <alignment horizontal="center" vertical="center" wrapText="1"/>
    </xf>
    <xf numFmtId="0" fontId="48" fillId="0" borderId="0" xfId="38" applyFont="1" applyAlignment="1">
      <alignment horizontal="left" vertical="center" wrapText="1"/>
    </xf>
    <xf numFmtId="0" fontId="46" fillId="0" borderId="13" xfId="38" applyFont="1" applyFill="1" applyBorder="1" applyAlignment="1">
      <alignment horizontal="center" vertical="center" wrapText="1"/>
    </xf>
    <xf numFmtId="0" fontId="46" fillId="0" borderId="11" xfId="38" applyFont="1" applyFill="1" applyBorder="1" applyAlignment="1">
      <alignment horizontal="center" vertical="center" wrapText="1"/>
    </xf>
    <xf numFmtId="0" fontId="28" fillId="25" borderId="12" xfId="54" applyFont="1" applyFill="1" applyBorder="1" applyAlignment="1">
      <alignment horizontal="center" vertical="center" wrapText="1"/>
    </xf>
    <xf numFmtId="0" fontId="0" fillId="0" borderId="14" xfId="0" applyBorder="1" applyAlignment="1">
      <alignment horizontal="center" vertical="center" wrapText="1"/>
    </xf>
    <xf numFmtId="0" fontId="43" fillId="27" borderId="10" xfId="0" applyFont="1" applyFill="1" applyBorder="1" applyAlignment="1">
      <alignment horizontal="center" vertical="center"/>
    </xf>
    <xf numFmtId="0" fontId="28" fillId="25" borderId="10" xfId="54" applyFont="1" applyFill="1" applyBorder="1" applyAlignment="1">
      <alignment horizontal="center" vertical="center"/>
    </xf>
    <xf numFmtId="4" fontId="56" fillId="0" borderId="10" xfId="0" applyNumberFormat="1" applyFont="1" applyBorder="1" applyAlignment="1">
      <alignment horizontal="center" vertical="center"/>
    </xf>
    <xf numFmtId="0" fontId="43" fillId="0" borderId="10" xfId="0" applyFont="1" applyBorder="1" applyAlignment="1">
      <alignment horizontal="center" vertical="center"/>
    </xf>
    <xf numFmtId="0" fontId="58" fillId="0" borderId="19" xfId="0" applyFont="1" applyFill="1" applyBorder="1" applyAlignment="1">
      <alignment horizontal="center" wrapText="1"/>
    </xf>
    <xf numFmtId="0" fontId="58" fillId="0" borderId="24" xfId="0" applyFont="1" applyFill="1" applyBorder="1" applyAlignment="1">
      <alignment horizontal="center" wrapText="1"/>
    </xf>
    <xf numFmtId="0" fontId="58" fillId="0" borderId="19"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8" fillId="0" borderId="23" xfId="0" applyFont="1" applyFill="1" applyBorder="1" applyAlignment="1">
      <alignment horizontal="center" wrapText="1"/>
    </xf>
    <xf numFmtId="0" fontId="59" fillId="0" borderId="24" xfId="0" applyFont="1" applyFill="1" applyBorder="1" applyAlignment="1">
      <alignment horizontal="center" wrapText="1"/>
    </xf>
    <xf numFmtId="0" fontId="58" fillId="0" borderId="19" xfId="0" applyFont="1" applyFill="1" applyBorder="1" applyAlignment="1">
      <alignment horizontal="center"/>
    </xf>
    <xf numFmtId="0" fontId="58" fillId="0" borderId="21" xfId="0" applyFont="1" applyFill="1" applyBorder="1" applyAlignment="1">
      <alignment horizontal="center"/>
    </xf>
    <xf numFmtId="0" fontId="58" fillId="0" borderId="22" xfId="0" applyFont="1" applyFill="1" applyBorder="1" applyAlignment="1">
      <alignment horizontal="center"/>
    </xf>
    <xf numFmtId="0" fontId="57" fillId="0" borderId="0" xfId="0" applyFont="1" applyFill="1" applyBorder="1" applyAlignment="1">
      <alignment horizontal="left" vertical="center" wrapText="1"/>
    </xf>
    <xf numFmtId="0" fontId="36" fillId="0" borderId="25"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49" fillId="0" borderId="15" xfId="38" applyFont="1" applyBorder="1" applyAlignment="1">
      <alignment horizontal="left" vertical="center" wrapText="1"/>
    </xf>
    <xf numFmtId="0" fontId="49" fillId="0" borderId="10" xfId="38" applyFont="1" applyBorder="1" applyAlignment="1">
      <alignment horizontal="center" vertical="center" wrapText="1"/>
    </xf>
    <xf numFmtId="0" fontId="49" fillId="0" borderId="10" xfId="38" applyFont="1" applyFill="1" applyBorder="1" applyAlignment="1">
      <alignment horizontal="center" vertical="center" wrapText="1"/>
    </xf>
    <xf numFmtId="0" fontId="49" fillId="26" borderId="10" xfId="38" applyFont="1" applyFill="1" applyBorder="1" applyAlignment="1">
      <alignment horizontal="center" vertical="center" wrapText="1"/>
    </xf>
    <xf numFmtId="0" fontId="49" fillId="24" borderId="10" xfId="38" applyFont="1" applyFill="1" applyBorder="1" applyAlignment="1">
      <alignment horizontal="center" vertical="center" wrapText="1"/>
    </xf>
    <xf numFmtId="0" fontId="49" fillId="0" borderId="13" xfId="38" applyFont="1" applyFill="1" applyBorder="1" applyAlignment="1">
      <alignment horizontal="center" vertical="center" wrapText="1"/>
    </xf>
    <xf numFmtId="0" fontId="49" fillId="0" borderId="11" xfId="38" applyFont="1" applyFill="1" applyBorder="1" applyAlignment="1">
      <alignment horizontal="center" vertical="center" wrapText="1"/>
    </xf>
    <xf numFmtId="0" fontId="43" fillId="0" borderId="10" xfId="0" applyFont="1" applyBorder="1" applyAlignment="1">
      <alignment horizontal="center" vertical="center" wrapText="1"/>
    </xf>
    <xf numFmtId="4" fontId="56" fillId="0" borderId="10" xfId="0" applyNumberFormat="1" applyFont="1" applyBorder="1" applyAlignment="1">
      <alignment horizontal="center" vertical="center" wrapText="1"/>
    </xf>
    <xf numFmtId="0" fontId="56" fillId="0" borderId="10" xfId="0" applyFont="1" applyBorder="1" applyAlignment="1">
      <alignment horizontal="center" vertical="center" wrapText="1"/>
    </xf>
    <xf numFmtId="4" fontId="43" fillId="0" borderId="0" xfId="0" applyNumberFormat="1" applyFont="1" applyAlignment="1">
      <alignment vertical="center"/>
    </xf>
  </cellXfs>
  <cellStyles count="6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xplanatory Text" xfId="29"/>
    <cellStyle name="Good" xfId="30"/>
    <cellStyle name="Heading 1" xfId="31"/>
    <cellStyle name="Heading 2" xfId="32"/>
    <cellStyle name="Heading 3" xfId="33"/>
    <cellStyle name="Heading 4" xfId="34"/>
    <cellStyle name="Input" xfId="35"/>
    <cellStyle name="Linked Cell" xfId="36"/>
    <cellStyle name="Millares 2" xfId="37"/>
    <cellStyle name="Normal" xfId="0" builtinId="0"/>
    <cellStyle name="Normal 2" xfId="38"/>
    <cellStyle name="Normal 2 2 2" xfId="39"/>
    <cellStyle name="Normal 2 4" xfId="40"/>
    <cellStyle name="Normal 3" xfId="41"/>
    <cellStyle name="Normal 4" xfId="42"/>
    <cellStyle name="Normal 6" xfId="43"/>
    <cellStyle name="Normal_FORESTAL_ARBOLADA_TIPO BOSQUE" xfId="44"/>
    <cellStyle name="Normal_FORESTAL_ESPACIOS_PROTEGIDOS" xfId="45"/>
    <cellStyle name="Normal_FORMACIONES ARBOLADAS_3" xfId="46"/>
    <cellStyle name="Normal_Hoja1" xfId="47"/>
    <cellStyle name="Normal_Hoja1_1" xfId="48"/>
    <cellStyle name="Normal_Hoja3" xfId="49"/>
    <cellStyle name="Normal_Indicador 5" xfId="50"/>
    <cellStyle name="Normal_Indicador 5_1" xfId="51"/>
    <cellStyle name="Normal_Indicador 5_2" xfId="52"/>
    <cellStyle name="Normal_Indicador 5_3" xfId="53"/>
    <cellStyle name="Normal_indicador 5_CCAA" xfId="54"/>
    <cellStyle name="Normal_Indicador 6" xfId="55"/>
    <cellStyle name="Normal_indicador 8_CCAA" xfId="56"/>
    <cellStyle name="Normal_Indicadores 8" xfId="57"/>
    <cellStyle name="Normal_Indicadores 8_1" xfId="58"/>
    <cellStyle name="Note" xfId="59"/>
    <cellStyle name="Output" xfId="60"/>
    <cellStyle name="pepe" xfId="61"/>
    <cellStyle name="Porcentaje" xfId="62" builtinId="5"/>
    <cellStyle name="Porcentaje 2" xfId="63"/>
    <cellStyle name="Porcentaje 3" xfId="64"/>
    <cellStyle name="Porcentual 2" xfId="65"/>
    <cellStyle name="Title" xfId="66"/>
    <cellStyle name="Warning Text" xfId="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81C1-47A6-9183-7389E4F58A9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81C1-47A6-9183-7389E4F58A9E}"/>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81C1-47A6-9183-7389E4F58A9E}"/>
              </c:ext>
            </c:extLst>
          </c:dPt>
          <c:dLbls>
            <c:spPr>
              <a:noFill/>
              <a:ln w="25400">
                <a:noFill/>
              </a:ln>
            </c:spPr>
            <c:txPr>
              <a:bodyPr rot="0" spcFirstLastPara="1" vertOverflow="ellipsis" vert="horz" wrap="square" lIns="0" tIns="0" rIns="0" bIns="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('Indicador 5'!$A$5,'Indicador 5'!$A$6,'Indicador 5'!$A$8)</c:f>
              <c:strCache>
                <c:ptCount val="3"/>
                <c:pt idx="0">
                  <c:v>  Forestal Arbolado</c:v>
                </c:pt>
                <c:pt idx="1">
                  <c:v>  Forestal Desarbolado</c:v>
                </c:pt>
                <c:pt idx="2">
                  <c:v>Superficie NO Forestal</c:v>
                </c:pt>
              </c:strCache>
            </c:strRef>
          </c:cat>
          <c:val>
            <c:numRef>
              <c:f>('Indicador 5'!$Y$5,'Indicador 5'!$Y$6,'Indicador 5'!$Y$8)</c:f>
              <c:numCache>
                <c:formatCode>#,##0.0</c:formatCode>
                <c:ptCount val="3"/>
                <c:pt idx="0">
                  <c:v>38.005293772675486</c:v>
                </c:pt>
                <c:pt idx="1">
                  <c:v>18.077985643365977</c:v>
                </c:pt>
                <c:pt idx="2">
                  <c:v>43.916720583958522</c:v>
                </c:pt>
              </c:numCache>
            </c:numRef>
          </c:val>
          <c:extLst xmlns:c16r2="http://schemas.microsoft.com/office/drawing/2015/06/chart">
            <c:ext xmlns:c16="http://schemas.microsoft.com/office/drawing/2014/chart" uri="{C3380CC4-5D6E-409C-BE32-E72D297353CC}">
              <c16:uniqueId val="{00000003-81C1-47A6-9183-7389E4F58A9E}"/>
            </c:ext>
          </c:extLst>
        </c:ser>
        <c:dLbls>
          <c:showLegendKey val="0"/>
          <c:showVal val="0"/>
          <c:showCatName val="0"/>
          <c:showSerName val="0"/>
          <c:showPercent val="0"/>
          <c:showBubbleSize val="0"/>
          <c:showLeaderLines val="0"/>
        </c:dLbls>
        <c:firstSliceAng val="0"/>
        <c:holeSize val="75"/>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Pt>
            <c:idx val="0"/>
            <c:bubble3D val="0"/>
            <c:extLst xmlns:c16r2="http://schemas.microsoft.com/office/drawing/2015/06/chart">
              <c:ext xmlns:c16="http://schemas.microsoft.com/office/drawing/2014/chart" uri="{C3380CC4-5D6E-409C-BE32-E72D297353CC}">
                <c16:uniqueId val="{00000000-D1F5-4E5A-97C0-4F57CB6132D1}"/>
              </c:ext>
            </c:extLst>
          </c:dPt>
          <c:dPt>
            <c:idx val="1"/>
            <c:bubble3D val="0"/>
            <c:extLst xmlns:c16r2="http://schemas.microsoft.com/office/drawing/2015/06/chart">
              <c:ext xmlns:c16="http://schemas.microsoft.com/office/drawing/2014/chart" uri="{C3380CC4-5D6E-409C-BE32-E72D297353CC}">
                <c16:uniqueId val="{00000001-D1F5-4E5A-97C0-4F57CB6132D1}"/>
              </c:ext>
            </c:extLst>
          </c:dPt>
          <c:dPt>
            <c:idx val="2"/>
            <c:bubble3D val="0"/>
            <c:extLst xmlns:c16r2="http://schemas.microsoft.com/office/drawing/2015/06/chart">
              <c:ext xmlns:c16="http://schemas.microsoft.com/office/drawing/2014/chart" uri="{C3380CC4-5D6E-409C-BE32-E72D297353CC}">
                <c16:uniqueId val="{00000002-D1F5-4E5A-97C0-4F57CB6132D1}"/>
              </c:ext>
            </c:extLst>
          </c:dPt>
          <c:dLbls>
            <c:dLbl>
              <c:idx val="0"/>
              <c:layout>
                <c:manualLayout>
                  <c:x val="8.8888888888888781E-2"/>
                  <c:y val="0.24537037037037038"/>
                </c:manualLayout>
              </c:layout>
              <c:spPr/>
              <c:txPr>
                <a:bodyPr/>
                <a:lstStyle/>
                <a:p>
                  <a:pPr>
                    <a:defRPr sz="1000" b="1"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0-D1F5-4E5A-97C0-4F57CB6132D1}"/>
                </c:ext>
                <c:ext xmlns:c15="http://schemas.microsoft.com/office/drawing/2012/chart" uri="{CE6537A1-D6FC-4f65-9D91-7224C49458BB}">
                  <c15:layout/>
                </c:ext>
              </c:extLst>
            </c:dLbl>
            <c:dLbl>
              <c:idx val="1"/>
              <c:layout>
                <c:manualLayout>
                  <c:x val="-9.7222222222222279E-2"/>
                  <c:y val="0"/>
                </c:manualLayout>
              </c:layout>
              <c:spPr/>
              <c:txPr>
                <a:bodyPr/>
                <a:lstStyle/>
                <a:p>
                  <a:pPr>
                    <a:defRPr sz="1000" b="1"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1F5-4E5A-97C0-4F57CB6132D1}"/>
                </c:ext>
                <c:ext xmlns:c15="http://schemas.microsoft.com/office/drawing/2012/chart" uri="{CE6537A1-D6FC-4f65-9D91-7224C49458BB}">
                  <c15:layout/>
                </c:ext>
              </c:extLst>
            </c:dLbl>
            <c:dLbl>
              <c:idx val="2"/>
              <c:layout>
                <c:manualLayout>
                  <c:x val="-8.611111111111111E-2"/>
                  <c:y val="-9.2592592592592813E-3"/>
                </c:manualLayout>
              </c:layout>
              <c:spPr/>
              <c:txPr>
                <a:bodyPr/>
                <a:lstStyle/>
                <a:p>
                  <a:pPr>
                    <a:defRPr sz="1000" b="1"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2-D1F5-4E5A-97C0-4F57CB6132D1}"/>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'Indicador 6'!$A$4:$A$6</c:f>
              <c:strCache>
                <c:ptCount val="3"/>
                <c:pt idx="0">
                  <c:v>Coníferas</c:v>
                </c:pt>
                <c:pt idx="1">
                  <c:v>Frondosas</c:v>
                </c:pt>
                <c:pt idx="2">
                  <c:v>Mixto</c:v>
                </c:pt>
              </c:strCache>
            </c:strRef>
          </c:cat>
          <c:val>
            <c:numRef>
              <c:f>'Indicador 6'!$M$4:$M$6</c:f>
              <c:numCache>
                <c:formatCode>#,##0</c:formatCode>
                <c:ptCount val="3"/>
                <c:pt idx="0">
                  <c:v>6870275.4597558416</c:v>
                </c:pt>
                <c:pt idx="1">
                  <c:v>10463827.142238952</c:v>
                </c:pt>
                <c:pt idx="2">
                  <c:v>1405891.8324357998</c:v>
                </c:pt>
              </c:numCache>
            </c:numRef>
          </c:val>
          <c:extLst xmlns:c16r2="http://schemas.microsoft.com/office/drawing/2015/06/chart">
            <c:ext xmlns:c16="http://schemas.microsoft.com/office/drawing/2014/chart" uri="{C3380CC4-5D6E-409C-BE32-E72D297353CC}">
              <c16:uniqueId val="{00000003-D1F5-4E5A-97C0-4F57CB6132D1}"/>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25654394552031"/>
          <c:y val="4.7814468927818134E-2"/>
          <c:w val="0.69852539547421433"/>
          <c:h val="0.84429727291840462"/>
        </c:manualLayout>
      </c:layout>
      <c:barChart>
        <c:barDir val="col"/>
        <c:grouping val="clustered"/>
        <c:varyColors val="0"/>
        <c:ser>
          <c:idx val="1"/>
          <c:order val="0"/>
          <c:tx>
            <c:strRef>
              <c:f>'Indicadores 8'!$A$12</c:f>
              <c:strCache>
                <c:ptCount val="1"/>
                <c:pt idx="0">
                  <c:v>TOTAL Forestal Protegido</c:v>
                </c:pt>
              </c:strCache>
            </c:strRef>
          </c:tx>
          <c:invertIfNegative val="0"/>
          <c:cat>
            <c:numRef>
              <c:f>'Indicadores 8'!$C$8:$O$8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'Indicadores 8'!$C$12:$O$12</c:f>
              <c:numCache>
                <c:formatCode>#,##0.0</c:formatCode>
                <c:ptCount val="13"/>
                <c:pt idx="0">
                  <c:v>11102542.715228703</c:v>
                </c:pt>
                <c:pt idx="1">
                  <c:v>11189806.791832771</c:v>
                </c:pt>
                <c:pt idx="2">
                  <c:v>11211748.546959318</c:v>
                </c:pt>
                <c:pt idx="3">
                  <c:v>11223843.643247006</c:v>
                </c:pt>
                <c:pt idx="4">
                  <c:v>11223820.525769724</c:v>
                </c:pt>
                <c:pt idx="5">
                  <c:v>11250981.949088104</c:v>
                </c:pt>
                <c:pt idx="6">
                  <c:v>11271352.030182915</c:v>
                </c:pt>
                <c:pt idx="7">
                  <c:v>11325736.841441337</c:v>
                </c:pt>
                <c:pt idx="8">
                  <c:v>11335972.559893839</c:v>
                </c:pt>
                <c:pt idx="9">
                  <c:v>11340791.79225219</c:v>
                </c:pt>
                <c:pt idx="10">
                  <c:v>11389165.151640812</c:v>
                </c:pt>
                <c:pt idx="11">
                  <c:v>11446103.158098942</c:v>
                </c:pt>
                <c:pt idx="12">
                  <c:v>11467053.303918066</c:v>
                </c:pt>
              </c:numCache>
            </c:numRef>
          </c:val>
          <c:extLst xmlns:c16r2="http://schemas.microsoft.com/office/drawing/2015/06/chart">
            <c:ext xmlns:c16="http://schemas.microsoft.com/office/drawing/2014/chart" uri="{C3380CC4-5D6E-409C-BE32-E72D297353CC}">
              <c16:uniqueId val="{00000000-91DE-4C80-96FC-1E1DDEE49A58}"/>
            </c:ext>
          </c:extLst>
        </c:ser>
        <c:ser>
          <c:idx val="2"/>
          <c:order val="1"/>
          <c:tx>
            <c:strRef>
              <c:f>'Indicadores 8'!$A$13</c:f>
              <c:strCache>
                <c:ptCount val="1"/>
                <c:pt idx="0">
                  <c:v>FORESTAL No protegida</c:v>
                </c:pt>
              </c:strCache>
            </c:strRef>
          </c:tx>
          <c:invertIfNegative val="0"/>
          <c:cat>
            <c:numRef>
              <c:f>'Indicadores 8'!$C$8:$O$8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'Indicadores 8'!$C$13:$O$13</c:f>
              <c:numCache>
                <c:formatCode>#,##0.0</c:formatCode>
                <c:ptCount val="13"/>
                <c:pt idx="0">
                  <c:v>16577596.014771294</c:v>
                </c:pt>
                <c:pt idx="1">
                  <c:v>16525405.80816723</c:v>
                </c:pt>
                <c:pt idx="2">
                  <c:v>16499572.113040678</c:v>
                </c:pt>
                <c:pt idx="3">
                  <c:v>16514161.460748361</c:v>
                </c:pt>
                <c:pt idx="4">
                  <c:v>16514184.578225644</c:v>
                </c:pt>
                <c:pt idx="5">
                  <c:v>16487023.154907264</c:v>
                </c:pt>
                <c:pt idx="6">
                  <c:v>16538051.75079385</c:v>
                </c:pt>
                <c:pt idx="7">
                  <c:v>16628260.638758566</c:v>
                </c:pt>
                <c:pt idx="8">
                  <c:v>16629835.713145962</c:v>
                </c:pt>
                <c:pt idx="9">
                  <c:v>16625016.459476225</c:v>
                </c:pt>
                <c:pt idx="10">
                  <c:v>16693799.102197837</c:v>
                </c:pt>
                <c:pt idx="11" formatCode="#,##0.00">
                  <c:v>16945751.672937617</c:v>
                </c:pt>
                <c:pt idx="12">
                  <c:v>16924801.525189817</c:v>
                </c:pt>
              </c:numCache>
            </c:numRef>
          </c:val>
          <c:extLst xmlns:c16r2="http://schemas.microsoft.com/office/drawing/2015/06/chart">
            <c:ext xmlns:c16="http://schemas.microsoft.com/office/drawing/2014/chart" uri="{C3380CC4-5D6E-409C-BE32-E72D297353CC}">
              <c16:uniqueId val="{00000001-91DE-4C80-96FC-1E1DDEE49A58}"/>
            </c:ext>
          </c:extLst>
        </c:ser>
        <c:dLbls>
          <c:showLegendKey val="0"/>
          <c:showVal val="0"/>
          <c:showCatName val="0"/>
          <c:showSerName val="0"/>
          <c:showPercent val="0"/>
          <c:showBubbleSize val="0"/>
        </c:dLbls>
        <c:gapWidth val="150"/>
        <c:axId val="706112736"/>
        <c:axId val="706113824"/>
      </c:barChart>
      <c:catAx>
        <c:axId val="7061127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06113824"/>
        <c:crosses val="autoZero"/>
        <c:auto val="1"/>
        <c:lblAlgn val="ctr"/>
        <c:lblOffset val="100"/>
        <c:noMultiLvlLbl val="0"/>
      </c:catAx>
      <c:valAx>
        <c:axId val="706113824"/>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06112736"/>
        <c:crosses val="autoZero"/>
        <c:crossBetween val="between"/>
      </c:valAx>
    </c:plotArea>
    <c:legend>
      <c:legendPos val="r"/>
      <c:layout>
        <c:manualLayout>
          <c:xMode val="edge"/>
          <c:yMode val="edge"/>
          <c:x val="0.82929444795010376"/>
          <c:y val="0.55050563294972754"/>
          <c:w val="0.15505720321545169"/>
          <c:h val="0.25082204724409451"/>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Arbolado</a:t>
            </a:r>
          </a:p>
        </c:rich>
      </c:tx>
      <c:layout/>
      <c:overlay val="0"/>
    </c:title>
    <c:autoTitleDeleted val="0"/>
    <c:plotArea>
      <c:layout>
        <c:manualLayout>
          <c:layoutTarget val="inner"/>
          <c:xMode val="edge"/>
          <c:yMode val="edge"/>
          <c:x val="0.1755855773277924"/>
          <c:y val="0.12384390730252091"/>
          <c:w val="0.80095646586486324"/>
          <c:h val="0.78436909686895973"/>
        </c:manualLayout>
      </c:layout>
      <c:barChart>
        <c:barDir val="col"/>
        <c:grouping val="clustered"/>
        <c:varyColors val="0"/>
        <c:ser>
          <c:idx val="1"/>
          <c:order val="0"/>
          <c:invertIfNegative val="0"/>
          <c:cat>
            <c:numRef>
              <c:f>'Indicadores 8'!$B$8:$O$8</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'Indicadores 8'!$B$10:$O$10</c:f>
              <c:numCache>
                <c:formatCode>#,##0.0</c:formatCode>
                <c:ptCount val="14"/>
                <c:pt idx="0">
                  <c:v>7293410.4544517202</c:v>
                </c:pt>
                <c:pt idx="1">
                  <c:v>7302807.5284149442</c:v>
                </c:pt>
                <c:pt idx="2">
                  <c:v>7360325.8332732264</c:v>
                </c:pt>
                <c:pt idx="3">
                  <c:v>7376633.9777189679</c:v>
                </c:pt>
                <c:pt idx="4">
                  <c:v>7382097.8337928439</c:v>
                </c:pt>
                <c:pt idx="5">
                  <c:v>7382074.71631556</c:v>
                </c:pt>
                <c:pt idx="6">
                  <c:v>7400431.6190881049</c:v>
                </c:pt>
                <c:pt idx="7">
                  <c:v>7381756.7898806864</c:v>
                </c:pt>
                <c:pt idx="8">
                  <c:v>7406171.437139282</c:v>
                </c:pt>
                <c:pt idx="9">
                  <c:v>7416382.8768383898</c:v>
                </c:pt>
                <c:pt idx="10">
                  <c:v>7420979.0597703084</c:v>
                </c:pt>
                <c:pt idx="11">
                  <c:v>7464025.793015101</c:v>
                </c:pt>
                <c:pt idx="12" formatCode="#,##0.00">
                  <c:v>7647564.7820265256</c:v>
                </c:pt>
                <c:pt idx="13">
                  <c:v>7663234.2446535826</c:v>
                </c:pt>
              </c:numCache>
            </c:numRef>
          </c:val>
          <c:extLst xmlns:c16r2="http://schemas.microsoft.com/office/drawing/2015/06/chart">
            <c:ext xmlns:c16="http://schemas.microsoft.com/office/drawing/2014/chart" uri="{C3380CC4-5D6E-409C-BE32-E72D297353CC}">
              <c16:uniqueId val="{00000000-B6F2-49E5-9A05-74142CEF2254}"/>
            </c:ext>
          </c:extLst>
        </c:ser>
        <c:dLbls>
          <c:showLegendKey val="0"/>
          <c:showVal val="0"/>
          <c:showCatName val="0"/>
          <c:showSerName val="0"/>
          <c:showPercent val="0"/>
          <c:showBubbleSize val="0"/>
        </c:dLbls>
        <c:gapWidth val="150"/>
        <c:axId val="706118176"/>
        <c:axId val="706116000"/>
      </c:barChart>
      <c:catAx>
        <c:axId val="706118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06116000"/>
        <c:crosses val="autoZero"/>
        <c:auto val="1"/>
        <c:lblAlgn val="ctr"/>
        <c:lblOffset val="100"/>
        <c:noMultiLvlLbl val="0"/>
      </c:catAx>
      <c:valAx>
        <c:axId val="706116000"/>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0611817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Desarbolado</c:v>
          </c:tx>
          <c:invertIfNegative val="0"/>
          <c:cat>
            <c:numRef>
              <c:f>'Indicadores 8'!$B$8:$O$8</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'Indicadores 8'!$B$11:$O$11</c:f>
              <c:numCache>
                <c:formatCode>#,##0.0</c:formatCode>
                <c:ptCount val="14"/>
                <c:pt idx="0">
                  <c:v>3797734.0827132687</c:v>
                </c:pt>
                <c:pt idx="1">
                  <c:v>3799735.1868137582</c:v>
                </c:pt>
                <c:pt idx="2">
                  <c:v>3829480.9585595448</c:v>
                </c:pt>
                <c:pt idx="3">
                  <c:v>3835114.5692403493</c:v>
                </c:pt>
                <c:pt idx="4">
                  <c:v>3841745.8094541631</c:v>
                </c:pt>
                <c:pt idx="5">
                  <c:v>3841745.8094541631</c:v>
                </c:pt>
                <c:pt idx="6">
                  <c:v>3850550.33</c:v>
                </c:pt>
                <c:pt idx="7">
                  <c:v>3889595.2403022288</c:v>
                </c:pt>
                <c:pt idx="8">
                  <c:v>3919565.4043020559</c:v>
                </c:pt>
                <c:pt idx="9">
                  <c:v>3919589.6830554497</c:v>
                </c:pt>
                <c:pt idx="10">
                  <c:v>3919812.732481882</c:v>
                </c:pt>
                <c:pt idx="11">
                  <c:v>3925139.3586257114</c:v>
                </c:pt>
                <c:pt idx="12" formatCode="#,##0.00">
                  <c:v>3798538.3760724161</c:v>
                </c:pt>
                <c:pt idx="13">
                  <c:v>3803819.0592644834</c:v>
                </c:pt>
              </c:numCache>
            </c:numRef>
          </c:val>
          <c:extLst xmlns:c16r2="http://schemas.microsoft.com/office/drawing/2015/06/chart">
            <c:ext xmlns:c16="http://schemas.microsoft.com/office/drawing/2014/chart" uri="{C3380CC4-5D6E-409C-BE32-E72D297353CC}">
              <c16:uniqueId val="{00000000-CD84-4ECF-AFF5-E58341851B93}"/>
            </c:ext>
          </c:extLst>
        </c:ser>
        <c:dLbls>
          <c:showLegendKey val="0"/>
          <c:showVal val="0"/>
          <c:showCatName val="0"/>
          <c:showSerName val="0"/>
          <c:showPercent val="0"/>
          <c:showBubbleSize val="0"/>
        </c:dLbls>
        <c:gapWidth val="150"/>
        <c:axId val="706116544"/>
        <c:axId val="706117088"/>
      </c:barChart>
      <c:catAx>
        <c:axId val="7061165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06117088"/>
        <c:crosses val="autoZero"/>
        <c:auto val="1"/>
        <c:lblAlgn val="ctr"/>
        <c:lblOffset val="100"/>
        <c:noMultiLvlLbl val="0"/>
      </c:catAx>
      <c:valAx>
        <c:axId val="706117088"/>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061165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2143125</xdr:colOff>
      <xdr:row>5</xdr:row>
      <xdr:rowOff>9525</xdr:rowOff>
    </xdr:to>
    <xdr:pic>
      <xdr:nvPicPr>
        <xdr:cNvPr id="5044656" name="Imagen 1">
          <a:extLst>
            <a:ext uri="{FF2B5EF4-FFF2-40B4-BE49-F238E27FC236}">
              <a16:creationId xmlns:a16="http://schemas.microsoft.com/office/drawing/2014/main" xmlns="" id="{10F00FC2-A7FB-AB5B-C55A-FF324313A9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48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17</xdr:row>
      <xdr:rowOff>142875</xdr:rowOff>
    </xdr:from>
    <xdr:to>
      <xdr:col>1</xdr:col>
      <xdr:colOff>495300</xdr:colOff>
      <xdr:row>34</xdr:row>
      <xdr:rowOff>190500</xdr:rowOff>
    </xdr:to>
    <xdr:graphicFrame macro="">
      <xdr:nvGraphicFramePr>
        <xdr:cNvPr id="8946873" name="Gráfico 2">
          <a:extLst>
            <a:ext uri="{FF2B5EF4-FFF2-40B4-BE49-F238E27FC236}">
              <a16:creationId xmlns:a16="http://schemas.microsoft.com/office/drawing/2014/main" xmlns="" id="{D5060BA5-B5F2-9A56-71BD-EABD8AF7F6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190500</xdr:colOff>
      <xdr:row>14</xdr:row>
      <xdr:rowOff>114300</xdr:rowOff>
    </xdr:from>
    <xdr:to>
      <xdr:col>9</xdr:col>
      <xdr:colOff>895350</xdr:colOff>
      <xdr:row>30</xdr:row>
      <xdr:rowOff>47625</xdr:rowOff>
    </xdr:to>
    <xdr:graphicFrame macro="">
      <xdr:nvGraphicFramePr>
        <xdr:cNvPr id="8948921" name="1 Gráfico">
          <a:extLst>
            <a:ext uri="{FF2B5EF4-FFF2-40B4-BE49-F238E27FC236}">
              <a16:creationId xmlns:a16="http://schemas.microsoft.com/office/drawing/2014/main" xmlns="" id="{7557610E-781A-E4A5-B773-F6DDAC73BD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1247775</xdr:colOff>
      <xdr:row>13</xdr:row>
      <xdr:rowOff>114300</xdr:rowOff>
    </xdr:from>
    <xdr:to>
      <xdr:col>7</xdr:col>
      <xdr:colOff>219075</xdr:colOff>
      <xdr:row>29</xdr:row>
      <xdr:rowOff>123825</xdr:rowOff>
    </xdr:to>
    <xdr:graphicFrame macro="">
      <xdr:nvGraphicFramePr>
        <xdr:cNvPr id="8361638" name="1 Gráfico">
          <a:extLst>
            <a:ext uri="{FF2B5EF4-FFF2-40B4-BE49-F238E27FC236}">
              <a16:creationId xmlns:a16="http://schemas.microsoft.com/office/drawing/2014/main" xmlns="" id="{BA23F951-249A-9F32-CFF5-0493F7BD8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828675</xdr:colOff>
      <xdr:row>34</xdr:row>
      <xdr:rowOff>104775</xdr:rowOff>
    </xdr:from>
    <xdr:to>
      <xdr:col>6</xdr:col>
      <xdr:colOff>733425</xdr:colOff>
      <xdr:row>54</xdr:row>
      <xdr:rowOff>66675</xdr:rowOff>
    </xdr:to>
    <xdr:graphicFrame macro="">
      <xdr:nvGraphicFramePr>
        <xdr:cNvPr id="8361639" name="2 Gráfico">
          <a:extLst>
            <a:ext uri="{FF2B5EF4-FFF2-40B4-BE49-F238E27FC236}">
              <a16:creationId xmlns:a16="http://schemas.microsoft.com/office/drawing/2014/main" xmlns="" id="{08B67D7B-9C30-C187-7C66-6E3C5C03A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714375</xdr:colOff>
      <xdr:row>35</xdr:row>
      <xdr:rowOff>104775</xdr:rowOff>
    </xdr:from>
    <xdr:to>
      <xdr:col>13</xdr:col>
      <xdr:colOff>85725</xdr:colOff>
      <xdr:row>53</xdr:row>
      <xdr:rowOff>85725</xdr:rowOff>
    </xdr:to>
    <xdr:graphicFrame macro="">
      <xdr:nvGraphicFramePr>
        <xdr:cNvPr id="8361640" name="5 Gráfico">
          <a:extLst>
            <a:ext uri="{FF2B5EF4-FFF2-40B4-BE49-F238E27FC236}">
              <a16:creationId xmlns:a16="http://schemas.microsoft.com/office/drawing/2014/main" xmlns="" id="{07AC4A1E-2E96-58F3-8D88-35D88C1D4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1\JLOPEZ~1\CONFIG~1\Temp\Documents%20and%20Settings\nalb\Mis%20documentos\Anuario%202004\Anuario%20(3-11-05)\Documents%20and%20Settings\nalb\Escritorio\Anuario\ANUARIO\Anuario%202001\AEA2000\EXCEL_CAP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apab\Anuario%20Informatica%202008\Mis%20documentos\Anuario\anuario(02)p\Arlleg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1\JLOPEZ~1\CONFIG~1\Temp\Anuario\elaboraanu2005\Mis%20documentos\Aea2000definitivo\AEA2000\EXCEL\Bases\A01cap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apab\Anuario%20Informatica%202008\Documents%20and%20Settings\rcad\Escritorio\Anuario%202004\AEA2003-C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laboraanu2005/Anuario%202001/AEA2000/EXCEL_CAPS/A01cap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OCUME~1\JLOPEZ~1\CONFIG~1\Temp\Documents%20and%20Settings\nalb\Mis%20documentos\Anuario%202004\Anuario%20(3-11-05)\Documents%20and%20Settings\nalb\Escritorio\Anuario\ANUARIO\ANUA98\ANUA98\A98cap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1\JLOPEZ~1\CONFIG~1\Temp\Anuario\elaboraanu2005\ANUA98\ANUA98\A98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OCUME~1\JLOPEZ~1\CONFIG~1\Temp\Anuario\elaboraanu2005\Anuario%202001\AEA2000\EXCEL_CAPS\A01cap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sheetData sheetId="29" refreshError="1"/>
      <sheetData sheetId="30" refreshError="1"/>
      <sheetData sheetId="31" refreshError="1"/>
      <sheetData sheetId="32"/>
      <sheetData sheetId="33" refreshError="1"/>
      <sheetData sheetId="34">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35" refreshError="1"/>
      <sheetData sheetId="36" refreshError="1"/>
      <sheetData sheetId="37"/>
      <sheetData sheetId="38" refreshError="1"/>
      <sheetData sheetId="39" refreshError="1"/>
      <sheetData sheetId="40"/>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sheetData sheetId="20" refreshError="1"/>
      <sheetData sheetId="21" refreshError="1"/>
      <sheetData sheetId="22" refreshError="1"/>
      <sheetData sheetId="23"/>
      <sheetData sheetId="24" refreshError="1"/>
      <sheetData sheetId="25"/>
      <sheetData sheetId="26" refreshError="1"/>
      <sheetData sheetId="27" refreshError="1"/>
      <sheetData sheetId="28"/>
      <sheetData sheetId="29" refreshError="1"/>
      <sheetData sheetId="30" refreshError="1"/>
      <sheetData sheetId="3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ow r="44">
          <cell r="B44" t="str">
            <v>|</v>
          </cell>
        </row>
      </sheetData>
      <sheetData sheetId="1" refreshError="1"/>
      <sheetData sheetId="2" refreshError="1"/>
      <sheetData sheetId="3" refreshError="1"/>
      <sheetData sheetId="4" refreshError="1"/>
      <sheetData sheetId="5" refreshError="1"/>
      <sheetData sheetId="6">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ow r="75">
          <cell r="B75" t="str">
            <v>|</v>
          </cell>
        </row>
        <row r="77">
          <cell r="B77" t="str">
            <v>|</v>
          </cell>
        </row>
        <row r="79">
          <cell r="B79"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sheetData sheetId="13" refreshError="1"/>
      <sheetData sheetId="14" refreshError="1"/>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16"/>
  <sheetViews>
    <sheetView showGridLines="0" workbookViewId="0">
      <selection activeCell="B9" sqref="B9"/>
    </sheetView>
  </sheetViews>
  <sheetFormatPr baseColWidth="10" defaultRowHeight="14.4" x14ac:dyDescent="0.3"/>
  <cols>
    <col min="1" max="1" width="25.5546875" bestFit="1" customWidth="1"/>
    <col min="2" max="2" width="90.6640625" style="8" customWidth="1"/>
  </cols>
  <sheetData>
    <row r="6" spans="1:2" ht="15.6" x14ac:dyDescent="0.3">
      <c r="A6" s="5" t="s">
        <v>60</v>
      </c>
      <c r="B6" s="7" t="s">
        <v>63</v>
      </c>
    </row>
    <row r="7" spans="1:2" ht="15.6" x14ac:dyDescent="0.3">
      <c r="A7" s="5" t="s">
        <v>47</v>
      </c>
      <c r="B7" s="6" t="s">
        <v>104</v>
      </c>
    </row>
    <row r="8" spans="1:2" ht="28.8" x14ac:dyDescent="0.3">
      <c r="A8" s="5" t="s">
        <v>48</v>
      </c>
      <c r="B8" s="7" t="s">
        <v>138</v>
      </c>
    </row>
    <row r="9" spans="1:2" ht="15.6" x14ac:dyDescent="0.3">
      <c r="A9" s="5" t="s">
        <v>49</v>
      </c>
      <c r="B9" s="6" t="s">
        <v>108</v>
      </c>
    </row>
    <row r="10" spans="1:2" ht="15.6" x14ac:dyDescent="0.3">
      <c r="A10" s="5" t="s">
        <v>50</v>
      </c>
      <c r="B10" s="6" t="s">
        <v>59</v>
      </c>
    </row>
    <row r="11" spans="1:2" ht="15.6" x14ac:dyDescent="0.3">
      <c r="A11" s="5" t="s">
        <v>51</v>
      </c>
      <c r="B11" s="6" t="s">
        <v>139</v>
      </c>
    </row>
    <row r="12" spans="1:2" ht="57.6" x14ac:dyDescent="0.3">
      <c r="A12" s="5" t="s">
        <v>52</v>
      </c>
      <c r="B12" s="7" t="s">
        <v>96</v>
      </c>
    </row>
    <row r="13" spans="1:2" ht="15.6" x14ac:dyDescent="0.3">
      <c r="A13" s="5" t="s">
        <v>53</v>
      </c>
      <c r="B13" s="6" t="s">
        <v>105</v>
      </c>
    </row>
    <row r="14" spans="1:2" ht="15.6" x14ac:dyDescent="0.3">
      <c r="A14" s="5" t="s">
        <v>54</v>
      </c>
      <c r="B14" s="6" t="s">
        <v>106</v>
      </c>
    </row>
    <row r="15" spans="1:2" ht="15.6" x14ac:dyDescent="0.3">
      <c r="A15" s="5" t="s">
        <v>55</v>
      </c>
      <c r="B15" s="6" t="s">
        <v>57</v>
      </c>
    </row>
    <row r="16" spans="1:2" ht="15.6" x14ac:dyDescent="0.3">
      <c r="A16" s="5" t="s">
        <v>56</v>
      </c>
      <c r="B16" s="6" t="s">
        <v>58</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Y36"/>
  <sheetViews>
    <sheetView showGridLines="0" zoomScale="90" zoomScaleNormal="90" workbookViewId="0">
      <selection activeCell="G27" sqref="G27"/>
    </sheetView>
  </sheetViews>
  <sheetFormatPr baseColWidth="10" defaultColWidth="11.44140625" defaultRowHeight="14.4" x14ac:dyDescent="0.3"/>
  <cols>
    <col min="1" max="1" width="50.109375" style="43" bestFit="1" customWidth="1"/>
    <col min="2" max="2" width="15" style="43" bestFit="1" customWidth="1"/>
    <col min="3" max="3" width="8.6640625" style="43" bestFit="1" customWidth="1"/>
    <col min="4" max="4" width="15" style="43" bestFit="1" customWidth="1"/>
    <col min="5" max="5" width="8.6640625" style="43" bestFit="1" customWidth="1"/>
    <col min="6" max="6" width="15" style="43" bestFit="1" customWidth="1"/>
    <col min="7" max="7" width="8.6640625" style="43" bestFit="1" customWidth="1"/>
    <col min="8" max="8" width="15" style="43" bestFit="1" customWidth="1"/>
    <col min="9" max="9" width="8.6640625" style="43" bestFit="1" customWidth="1"/>
    <col min="10" max="10" width="15" style="43" bestFit="1" customWidth="1"/>
    <col min="11" max="11" width="8.6640625" style="43" bestFit="1" customWidth="1"/>
    <col min="12" max="12" width="15" style="43" bestFit="1" customWidth="1"/>
    <col min="13" max="13" width="8.6640625" style="43" bestFit="1" customWidth="1"/>
    <col min="14" max="14" width="15" style="43" bestFit="1" customWidth="1"/>
    <col min="15" max="15" width="8.6640625" style="43" bestFit="1" customWidth="1"/>
    <col min="16" max="16" width="18.6640625" style="43" bestFit="1" customWidth="1"/>
    <col min="17" max="17" width="8.6640625" style="43" bestFit="1" customWidth="1"/>
    <col min="18" max="18" width="15" style="43" bestFit="1" customWidth="1"/>
    <col min="19" max="19" width="16.44140625" style="43" bestFit="1" customWidth="1"/>
    <col min="20" max="20" width="15.6640625" style="43" bestFit="1" customWidth="1"/>
    <col min="21" max="21" width="7.109375" style="43" bestFit="1" customWidth="1"/>
    <col min="22" max="22" width="16.44140625" style="43" bestFit="1" customWidth="1"/>
    <col min="23" max="23" width="11.44140625" style="43"/>
    <col min="24" max="24" width="14.6640625" style="43" bestFit="1" customWidth="1"/>
    <col min="25" max="25" width="6" style="43" bestFit="1" customWidth="1"/>
    <col min="26" max="16384" width="11.44140625" style="43"/>
  </cols>
  <sheetData>
    <row r="1" spans="1:25" ht="15.6" x14ac:dyDescent="0.3">
      <c r="A1" s="143" t="s">
        <v>61</v>
      </c>
    </row>
    <row r="2" spans="1:25" x14ac:dyDescent="0.3">
      <c r="A2" s="44"/>
      <c r="B2" s="45"/>
    </row>
    <row r="3" spans="1:25" ht="15" customHeight="1" x14ac:dyDescent="0.3">
      <c r="A3" s="265" t="s">
        <v>69</v>
      </c>
      <c r="B3" s="265" t="s">
        <v>84</v>
      </c>
      <c r="C3" s="265"/>
      <c r="D3" s="265" t="s">
        <v>85</v>
      </c>
      <c r="E3" s="265"/>
      <c r="F3" s="265" t="s">
        <v>87</v>
      </c>
      <c r="G3" s="265"/>
      <c r="H3" s="270" t="s">
        <v>88</v>
      </c>
      <c r="I3" s="270"/>
      <c r="J3" s="267" t="s">
        <v>89</v>
      </c>
      <c r="K3" s="267"/>
      <c r="L3" s="267" t="s">
        <v>90</v>
      </c>
      <c r="M3" s="267"/>
      <c r="N3" s="267" t="s">
        <v>91</v>
      </c>
      <c r="O3" s="267"/>
      <c r="P3" s="268" t="s">
        <v>73</v>
      </c>
      <c r="Q3" s="269"/>
      <c r="R3" s="268" t="s">
        <v>97</v>
      </c>
      <c r="S3" s="269"/>
      <c r="T3" s="268" t="s">
        <v>99</v>
      </c>
      <c r="U3" s="269"/>
      <c r="V3" s="272" t="s">
        <v>107</v>
      </c>
      <c r="W3" s="273"/>
      <c r="X3" s="263" t="s">
        <v>109</v>
      </c>
      <c r="Y3" s="264"/>
    </row>
    <row r="4" spans="1:25" x14ac:dyDescent="0.3">
      <c r="A4" s="266"/>
      <c r="B4" s="46" t="s">
        <v>72</v>
      </c>
      <c r="C4" s="46" t="s">
        <v>2</v>
      </c>
      <c r="D4" s="46" t="s">
        <v>72</v>
      </c>
      <c r="E4" s="46" t="s">
        <v>2</v>
      </c>
      <c r="F4" s="46" t="s">
        <v>72</v>
      </c>
      <c r="G4" s="46" t="s">
        <v>2</v>
      </c>
      <c r="H4" s="46" t="s">
        <v>72</v>
      </c>
      <c r="I4" s="47" t="s">
        <v>2</v>
      </c>
      <c r="J4" s="46" t="s">
        <v>72</v>
      </c>
      <c r="K4" s="48" t="s">
        <v>2</v>
      </c>
      <c r="L4" s="46" t="s">
        <v>72</v>
      </c>
      <c r="M4" s="48" t="s">
        <v>2</v>
      </c>
      <c r="N4" s="46" t="s">
        <v>72</v>
      </c>
      <c r="O4" s="48" t="s">
        <v>2</v>
      </c>
      <c r="P4" s="46" t="s">
        <v>72</v>
      </c>
      <c r="Q4" s="48" t="s">
        <v>2</v>
      </c>
      <c r="R4" s="46" t="s">
        <v>72</v>
      </c>
      <c r="S4" s="48" t="s">
        <v>2</v>
      </c>
      <c r="T4" s="49" t="s">
        <v>72</v>
      </c>
      <c r="U4" s="50" t="s">
        <v>2</v>
      </c>
      <c r="V4" s="49" t="s">
        <v>72</v>
      </c>
      <c r="W4" s="50" t="s">
        <v>2</v>
      </c>
      <c r="X4" s="49" t="s">
        <v>72</v>
      </c>
      <c r="Y4" s="50" t="s">
        <v>2</v>
      </c>
    </row>
    <row r="5" spans="1:25" x14ac:dyDescent="0.3">
      <c r="A5" s="51" t="s">
        <v>92</v>
      </c>
      <c r="B5" s="52">
        <v>18273210.890000004</v>
      </c>
      <c r="C5" s="53">
        <f>B5*100/$B$9</f>
        <v>36.10069257206861</v>
      </c>
      <c r="D5" s="52">
        <v>18319404.879999999</v>
      </c>
      <c r="E5" s="53">
        <f>D5*100/$D$9</f>
        <v>36.191430704490656</v>
      </c>
      <c r="F5" s="52">
        <v>18373096.539999999</v>
      </c>
      <c r="G5" s="53">
        <f>F5*100/$F$9</f>
        <v>36.298064185097175</v>
      </c>
      <c r="H5" s="54">
        <v>18372736.519999996</v>
      </c>
      <c r="I5" s="55">
        <f>H5*100/$H$9</f>
        <v>36.29766519458277</v>
      </c>
      <c r="J5" s="56">
        <v>18392441.3398344</v>
      </c>
      <c r="K5" s="57">
        <f>J5*100/$J$9</f>
        <v>36.3366176213598</v>
      </c>
      <c r="L5" s="56">
        <v>18375718.119038578</v>
      </c>
      <c r="M5" s="57">
        <f>L5*100/$L$9</f>
        <v>36.303322892960843</v>
      </c>
      <c r="N5" s="56">
        <v>18462345.337318107</v>
      </c>
      <c r="O5" s="57">
        <f>N5*100/$N$9</f>
        <v>36.474465904010621</v>
      </c>
      <c r="P5" s="56">
        <v>18467133.884296495</v>
      </c>
      <c r="Q5" s="57">
        <f>P5*100/$P$9</f>
        <v>36.484019532253825</v>
      </c>
      <c r="R5" s="56">
        <v>18467133.884296495</v>
      </c>
      <c r="S5" s="57">
        <f>R5*100/$R$9</f>
        <v>36.484019532253825</v>
      </c>
      <c r="T5" s="56">
        <v>18623437.192093194</v>
      </c>
      <c r="U5" s="58">
        <f>T5*100/$T$9</f>
        <v>36.79281558968043</v>
      </c>
      <c r="V5" s="147">
        <f>+X5</f>
        <v>19239973.032368056</v>
      </c>
      <c r="W5" s="58">
        <f>V5*100/$V$9</f>
        <v>38.005293772675486</v>
      </c>
      <c r="X5" s="148">
        <v>19239973.032368056</v>
      </c>
      <c r="Y5" s="58">
        <f>X5*100/$X$9</f>
        <v>38.005293772675486</v>
      </c>
    </row>
    <row r="6" spans="1:25" x14ac:dyDescent="0.3">
      <c r="A6" s="51" t="s">
        <v>93</v>
      </c>
      <c r="B6" s="52">
        <v>9395056.6999999993</v>
      </c>
      <c r="C6" s="53">
        <f>B6*100/$B$9</f>
        <v>18.560944525051301</v>
      </c>
      <c r="D6" s="52">
        <v>9360733.8499999996</v>
      </c>
      <c r="E6" s="53">
        <f>D6*100/$D$9</f>
        <v>18.492868774646301</v>
      </c>
      <c r="F6" s="52">
        <v>9342116.0600000005</v>
      </c>
      <c r="G6" s="53">
        <f>F6*100/$F$9</f>
        <v>18.456373297350947</v>
      </c>
      <c r="H6" s="54">
        <v>9338584.1400000006</v>
      </c>
      <c r="I6" s="55">
        <f>H6*100/$H$9</f>
        <v>18.44955432393915</v>
      </c>
      <c r="J6" s="56">
        <v>9345563.7641609684</v>
      </c>
      <c r="K6" s="57">
        <f>J6*100/$J$9</f>
        <v>18.46335517291423</v>
      </c>
      <c r="L6" s="56">
        <v>9433685.6619381867</v>
      </c>
      <c r="M6" s="57">
        <f>L6*100/$L$9</f>
        <v>18.637319882547011</v>
      </c>
      <c r="N6" s="56">
        <v>9491652.1428817939</v>
      </c>
      <c r="O6" s="57">
        <f>N6*100/$N$9</f>
        <v>18.751839819531927</v>
      </c>
      <c r="P6" s="56">
        <v>9498674.36743192</v>
      </c>
      <c r="Q6" s="57">
        <f>P6*100/$P$9</f>
        <v>18.765761017555253</v>
      </c>
      <c r="R6" s="56">
        <v>9498674.36743192</v>
      </c>
      <c r="S6" s="57">
        <f>R6*100/$R$9</f>
        <v>18.765761017555253</v>
      </c>
      <c r="T6" s="147">
        <v>9459527.0617454611</v>
      </c>
      <c r="U6" s="58">
        <f>T6*100/$T$9</f>
        <v>18.688421001906029</v>
      </c>
      <c r="V6" s="147">
        <f>+X6</f>
        <v>9151881.7967398278</v>
      </c>
      <c r="W6" s="58">
        <f>V6*100/$V$9</f>
        <v>18.077985643365977</v>
      </c>
      <c r="X6" s="148">
        <v>9151881.7967398278</v>
      </c>
      <c r="Y6" s="58">
        <f>X6*100/$X$9</f>
        <v>18.077985643365977</v>
      </c>
    </row>
    <row r="7" spans="1:25" x14ac:dyDescent="0.3">
      <c r="A7" s="59" t="s">
        <v>66</v>
      </c>
      <c r="B7" s="60">
        <f>SUM(B5:B6)</f>
        <v>27668267.590000004</v>
      </c>
      <c r="C7" s="61">
        <f>B7*100/$B$9</f>
        <v>54.661637097119915</v>
      </c>
      <c r="D7" s="60">
        <f>SUM(D5:D6)</f>
        <v>27680138.729999997</v>
      </c>
      <c r="E7" s="61">
        <f>D7*100/$D$9</f>
        <v>54.684299479136946</v>
      </c>
      <c r="F7" s="60">
        <f>SUM(F5:F6)</f>
        <v>27715212.600000001</v>
      </c>
      <c r="G7" s="53">
        <f>F7*100/$F$9</f>
        <v>54.754437482448118</v>
      </c>
      <c r="H7" s="62">
        <f>SUM(H5:H6)</f>
        <v>27711320.659999996</v>
      </c>
      <c r="I7" s="55">
        <f>H7*100/$H$9</f>
        <v>54.747219518521916</v>
      </c>
      <c r="J7" s="63">
        <f>SUM(J5:J6)</f>
        <v>27738005.103995368</v>
      </c>
      <c r="K7" s="57">
        <f>J7*100/$J$9</f>
        <v>54.799972794274026</v>
      </c>
      <c r="L7" s="62">
        <f>SUM(L5:L6)</f>
        <v>27809403.780976765</v>
      </c>
      <c r="M7" s="57">
        <f>L7*100/$L$9</f>
        <v>54.940642775507847</v>
      </c>
      <c r="N7" s="62">
        <f>SUM(N5:N6)</f>
        <v>27953997.480199903</v>
      </c>
      <c r="O7" s="57">
        <f>N7*100/$N$9</f>
        <v>55.226305723542552</v>
      </c>
      <c r="P7" s="62">
        <f>SUM(P5:P6)</f>
        <v>27965808.251728415</v>
      </c>
      <c r="Q7" s="57">
        <f>SUM(Q5:Q6)</f>
        <v>55.249780549809074</v>
      </c>
      <c r="R7" s="62">
        <f>SUM(R5:R6)</f>
        <v>27965808.251728415</v>
      </c>
      <c r="S7" s="57">
        <f>R7*100/$R$9</f>
        <v>55.249780549809074</v>
      </c>
      <c r="T7" s="62">
        <f>SUM(T5:T6)</f>
        <v>28082964.253838655</v>
      </c>
      <c r="U7" s="58">
        <f>T7*100/$T$9</f>
        <v>55.481236591586452</v>
      </c>
      <c r="V7" s="62">
        <f>SUM(V5:V6)</f>
        <v>28391854.829107884</v>
      </c>
      <c r="W7" s="58">
        <f>V7*100/$V$9</f>
        <v>56.083279416041471</v>
      </c>
      <c r="X7" s="62">
        <f>SUM(X5:X6)</f>
        <v>28391854.829107884</v>
      </c>
      <c r="Y7" s="58">
        <f>X7*100/$X$9</f>
        <v>56.083279416041471</v>
      </c>
    </row>
    <row r="8" spans="1:25" x14ac:dyDescent="0.3">
      <c r="A8" s="64" t="s">
        <v>67</v>
      </c>
      <c r="B8" s="52">
        <v>22949074.039999999</v>
      </c>
      <c r="C8" s="53">
        <f>B8*100/$B$9</f>
        <v>45.338362902880085</v>
      </c>
      <c r="D8" s="52">
        <v>22937934.453072362</v>
      </c>
      <c r="E8" s="53">
        <f>D8*100/$D$9</f>
        <v>45.315700520863054</v>
      </c>
      <c r="F8" s="52">
        <v>22902077.750000007</v>
      </c>
      <c r="G8" s="53">
        <f>F8*100/$F$9</f>
        <v>45.245562517551882</v>
      </c>
      <c r="H8" s="54">
        <v>22905534.230000004</v>
      </c>
      <c r="I8" s="55">
        <f>H8*100/$H$9</f>
        <v>45.252780481478084</v>
      </c>
      <c r="J8" s="56">
        <v>22878817.660000004</v>
      </c>
      <c r="K8" s="57">
        <f>J8*100/$J$9</f>
        <v>45.200027205725974</v>
      </c>
      <c r="L8" s="54">
        <v>22807775.735120922</v>
      </c>
      <c r="M8" s="57">
        <f>L8*100/$L$9</f>
        <v>45.059357224492146</v>
      </c>
      <c r="N8" s="54">
        <v>22663180.536622126</v>
      </c>
      <c r="O8" s="57">
        <f>N8*100/$N$9</f>
        <v>44.773694276457455</v>
      </c>
      <c r="P8" s="65">
        <v>22651240.311055522</v>
      </c>
      <c r="Q8" s="57">
        <f>P8*100/$P$9</f>
        <v>44.750219450190919</v>
      </c>
      <c r="R8" s="65">
        <v>22651240.311055522</v>
      </c>
      <c r="S8" s="57">
        <f>R8*100/$R$9</f>
        <v>44.750219450190919</v>
      </c>
      <c r="T8" s="147">
        <v>22534083.921503101</v>
      </c>
      <c r="U8" s="58">
        <f>T8*100/$T$9</f>
        <v>44.518763408413541</v>
      </c>
      <c r="V8" s="56">
        <f>+X8</f>
        <v>22232600.667670675</v>
      </c>
      <c r="W8" s="58">
        <f>V8*100/$V$9</f>
        <v>43.916720583958522</v>
      </c>
      <c r="X8" s="148">
        <v>22232600.667670675</v>
      </c>
      <c r="Y8" s="58">
        <f>X8*100/$X$9</f>
        <v>43.916720583958522</v>
      </c>
    </row>
    <row r="9" spans="1:25" s="73" customFormat="1" x14ac:dyDescent="0.3">
      <c r="A9" s="67" t="s">
        <v>68</v>
      </c>
      <c r="B9" s="68">
        <f>SUM(B7:B8)</f>
        <v>50617341.630000003</v>
      </c>
      <c r="C9" s="69">
        <v>100</v>
      </c>
      <c r="D9" s="68">
        <f>SUM(D7:D8)</f>
        <v>50618073.183072358</v>
      </c>
      <c r="E9" s="69">
        <f>SUM(E7:E8)</f>
        <v>100</v>
      </c>
      <c r="F9" s="68">
        <f>SUM(F7:F8)</f>
        <v>50617290.350000009</v>
      </c>
      <c r="G9" s="69">
        <f>SUM(G7,G8)</f>
        <v>100</v>
      </c>
      <c r="H9" s="70">
        <f>SUM(H7:H8)</f>
        <v>50616854.890000001</v>
      </c>
      <c r="I9" s="69">
        <f>SUM(I7,I8)</f>
        <v>100</v>
      </c>
      <c r="J9" s="71">
        <f>SUM(J7:J8)</f>
        <v>50616822.763995372</v>
      </c>
      <c r="K9" s="69">
        <f>SUM(K7,K8)</f>
        <v>100</v>
      </c>
      <c r="L9" s="70">
        <f>SUM(L7:L8)</f>
        <v>50617179.516097687</v>
      </c>
      <c r="M9" s="69">
        <f>SUM(M7,M8)</f>
        <v>100</v>
      </c>
      <c r="N9" s="70">
        <f>SUM(N7:N8)</f>
        <v>50617178.016822025</v>
      </c>
      <c r="O9" s="69">
        <f>SUM(O7,O8)</f>
        <v>100</v>
      </c>
      <c r="P9" s="72">
        <f>SUM(P7:P8)</f>
        <v>50617048.562783942</v>
      </c>
      <c r="Q9" s="66">
        <f>SUM(Q7,Q8)</f>
        <v>100</v>
      </c>
      <c r="R9" s="72">
        <f>SUM(R7:R8)</f>
        <v>50617048.562783942</v>
      </c>
      <c r="S9" s="66">
        <f>R9*100/$R$9</f>
        <v>99.999999999999986</v>
      </c>
      <c r="T9" s="71">
        <f>SUM(T7,T8)</f>
        <v>50617048.175341755</v>
      </c>
      <c r="U9" s="58">
        <f>T9*100/$T$9</f>
        <v>100</v>
      </c>
      <c r="V9" s="71">
        <f>SUM(V7,V8)</f>
        <v>50624455.496778563</v>
      </c>
      <c r="W9" s="58">
        <f>W8+W7</f>
        <v>100</v>
      </c>
      <c r="X9" s="71">
        <f>SUM(X7,X8)</f>
        <v>50624455.496778563</v>
      </c>
      <c r="Y9" s="58">
        <f>Y8+Y7</f>
        <v>100</v>
      </c>
    </row>
    <row r="10" spans="1:25" x14ac:dyDescent="0.3">
      <c r="A10" s="74" t="s">
        <v>43</v>
      </c>
      <c r="B10" s="75"/>
      <c r="C10" s="75"/>
      <c r="D10" s="75"/>
      <c r="E10" s="75"/>
      <c r="F10" s="75"/>
      <c r="G10" s="76"/>
      <c r="H10" s="77"/>
      <c r="I10" s="78"/>
      <c r="J10" s="79"/>
      <c r="K10" s="78"/>
      <c r="L10" s="80"/>
      <c r="M10" s="79"/>
      <c r="N10" s="81"/>
    </row>
    <row r="11" spans="1:25" x14ac:dyDescent="0.3">
      <c r="B11" s="75"/>
      <c r="C11" s="75"/>
      <c r="D11" s="75"/>
      <c r="E11" s="75"/>
      <c r="F11" s="75"/>
      <c r="G11" s="76"/>
      <c r="H11" s="77"/>
      <c r="I11" s="78"/>
      <c r="J11" s="77"/>
      <c r="K11" s="78"/>
    </row>
    <row r="12" spans="1:25" x14ac:dyDescent="0.3">
      <c r="A12" s="74" t="s">
        <v>151</v>
      </c>
      <c r="B12" s="174"/>
      <c r="C12" s="174"/>
      <c r="D12" s="174"/>
      <c r="E12" s="174"/>
      <c r="F12" s="174"/>
      <c r="G12" s="174"/>
      <c r="H12" s="174"/>
      <c r="I12" s="174"/>
      <c r="J12" s="175"/>
      <c r="K12" s="175"/>
      <c r="L12" s="175"/>
      <c r="M12" s="175"/>
      <c r="N12" s="175"/>
      <c r="O12" s="175"/>
      <c r="P12" s="174"/>
      <c r="Q12" s="174"/>
      <c r="R12" s="174"/>
      <c r="S12" s="174"/>
    </row>
    <row r="13" spans="1:25" x14ac:dyDescent="0.3">
      <c r="A13" s="271" t="s">
        <v>152</v>
      </c>
      <c r="B13" s="271"/>
      <c r="C13" s="271"/>
      <c r="D13" s="271"/>
      <c r="E13" s="271"/>
      <c r="F13" s="271"/>
      <c r="G13" s="271"/>
      <c r="H13" s="271"/>
      <c r="I13" s="271"/>
      <c r="J13" s="271"/>
      <c r="K13" s="271"/>
      <c r="L13" s="271"/>
      <c r="M13" s="271"/>
      <c r="N13" s="271"/>
      <c r="O13" s="271"/>
      <c r="P13" s="271"/>
      <c r="Q13" s="271"/>
      <c r="R13" s="271"/>
      <c r="S13" s="271"/>
    </row>
    <row r="14" spans="1:25" x14ac:dyDescent="0.3">
      <c r="A14" s="271"/>
      <c r="B14" s="271"/>
      <c r="C14" s="271"/>
      <c r="D14" s="271"/>
      <c r="E14" s="271"/>
      <c r="F14" s="271"/>
      <c r="G14" s="271"/>
      <c r="H14" s="271"/>
      <c r="I14" s="271"/>
      <c r="J14" s="271"/>
      <c r="K14" s="271"/>
      <c r="L14" s="271"/>
      <c r="M14" s="271"/>
      <c r="N14" s="271"/>
      <c r="O14" s="271"/>
      <c r="P14" s="271"/>
      <c r="Q14" s="271"/>
      <c r="R14" s="271"/>
      <c r="S14" s="271"/>
      <c r="W14" s="83"/>
      <c r="X14" s="83"/>
    </row>
    <row r="15" spans="1:25" x14ac:dyDescent="0.3">
      <c r="A15" s="271"/>
      <c r="B15" s="271"/>
      <c r="C15" s="271"/>
      <c r="D15" s="271"/>
      <c r="E15" s="271"/>
      <c r="F15" s="271"/>
      <c r="G15" s="271"/>
      <c r="H15" s="271"/>
      <c r="I15" s="271"/>
      <c r="J15" s="271"/>
      <c r="K15" s="271"/>
      <c r="L15" s="271"/>
      <c r="M15" s="271"/>
      <c r="N15" s="271"/>
      <c r="O15" s="271"/>
      <c r="P15" s="271"/>
      <c r="Q15" s="271"/>
      <c r="R15" s="271"/>
      <c r="S15" s="271"/>
      <c r="W15" s="136"/>
      <c r="X15" s="136"/>
    </row>
    <row r="16" spans="1:25" x14ac:dyDescent="0.3">
      <c r="A16" s="271"/>
      <c r="B16" s="271"/>
      <c r="C16" s="271"/>
      <c r="D16" s="271"/>
      <c r="E16" s="271"/>
      <c r="F16" s="271"/>
      <c r="G16" s="271"/>
      <c r="H16" s="271"/>
      <c r="I16" s="271"/>
      <c r="J16" s="271"/>
      <c r="K16" s="271"/>
      <c r="L16" s="271"/>
      <c r="M16" s="271"/>
      <c r="N16" s="271"/>
      <c r="O16" s="271"/>
      <c r="P16" s="271"/>
      <c r="Q16" s="271"/>
      <c r="R16" s="271"/>
      <c r="S16" s="271"/>
      <c r="T16" s="85"/>
      <c r="U16" s="81"/>
      <c r="W16" s="134"/>
      <c r="X16" s="135"/>
    </row>
    <row r="17" spans="1:24" x14ac:dyDescent="0.3">
      <c r="A17" s="271"/>
      <c r="B17" s="271"/>
      <c r="C17" s="271"/>
      <c r="D17" s="271"/>
      <c r="E17" s="271"/>
      <c r="F17" s="271"/>
      <c r="G17" s="271"/>
      <c r="H17" s="271"/>
      <c r="I17" s="271"/>
      <c r="J17" s="271"/>
      <c r="K17" s="271"/>
      <c r="L17" s="271"/>
      <c r="M17" s="271"/>
      <c r="N17" s="271"/>
      <c r="O17" s="271"/>
      <c r="P17" s="271"/>
      <c r="Q17" s="271"/>
      <c r="R17" s="271"/>
      <c r="S17" s="271"/>
      <c r="W17" s="134"/>
      <c r="X17" s="135"/>
    </row>
    <row r="18" spans="1:24" x14ac:dyDescent="0.3">
      <c r="I18" s="87"/>
      <c r="J18" s="82"/>
      <c r="K18" s="82"/>
      <c r="L18" s="41"/>
      <c r="M18" s="41"/>
      <c r="N18" s="42"/>
      <c r="O18" s="83"/>
      <c r="P18" s="41"/>
      <c r="Q18" s="41"/>
      <c r="W18" s="134"/>
      <c r="X18" s="135"/>
    </row>
    <row r="19" spans="1:24" x14ac:dyDescent="0.3">
      <c r="I19" s="87"/>
      <c r="J19" s="82"/>
      <c r="K19" s="82"/>
      <c r="L19" s="41"/>
      <c r="M19" s="41"/>
      <c r="N19" s="42"/>
      <c r="O19" s="83"/>
      <c r="P19" s="41"/>
      <c r="Q19" s="41"/>
      <c r="W19" s="83"/>
      <c r="X19" s="83"/>
    </row>
    <row r="20" spans="1:24" x14ac:dyDescent="0.3">
      <c r="I20" s="87"/>
      <c r="J20" s="88"/>
      <c r="K20" s="82"/>
      <c r="L20" s="41"/>
      <c r="M20" s="41"/>
      <c r="N20" s="42"/>
      <c r="O20" s="83"/>
      <c r="P20" s="41"/>
      <c r="Q20" s="41"/>
    </row>
    <row r="21" spans="1:24" x14ac:dyDescent="0.3">
      <c r="I21" s="87"/>
      <c r="J21" s="88"/>
      <c r="K21" s="82"/>
      <c r="L21" s="41"/>
      <c r="M21" s="41"/>
      <c r="N21" s="42"/>
      <c r="O21" s="83"/>
      <c r="P21" s="41"/>
      <c r="Q21" s="41"/>
    </row>
    <row r="22" spans="1:24" x14ac:dyDescent="0.3">
      <c r="I22" s="87"/>
      <c r="J22" s="88"/>
      <c r="K22" s="82"/>
      <c r="L22" s="41"/>
      <c r="M22" s="41"/>
      <c r="N22" s="42"/>
      <c r="O22" s="83"/>
      <c r="P22" s="41"/>
      <c r="Q22" s="41"/>
    </row>
    <row r="23" spans="1:24" x14ac:dyDescent="0.3">
      <c r="I23" s="87"/>
      <c r="J23" s="88"/>
      <c r="K23" s="82"/>
      <c r="L23" s="41"/>
      <c r="M23" s="41"/>
      <c r="N23" s="42"/>
      <c r="O23" s="89"/>
      <c r="P23" s="41"/>
      <c r="Q23" s="41"/>
      <c r="R23" s="42"/>
      <c r="S23" s="83"/>
    </row>
    <row r="24" spans="1:24" x14ac:dyDescent="0.3">
      <c r="I24" s="87"/>
      <c r="J24" s="88"/>
      <c r="K24" s="83"/>
      <c r="L24" s="41"/>
      <c r="M24" s="41"/>
      <c r="N24" s="42"/>
      <c r="O24" s="83"/>
      <c r="P24" s="41"/>
      <c r="Q24" s="41"/>
      <c r="R24" s="42"/>
      <c r="S24" s="83"/>
    </row>
    <row r="25" spans="1:24" x14ac:dyDescent="0.3">
      <c r="I25" s="87"/>
      <c r="J25" s="88"/>
      <c r="K25" s="83"/>
      <c r="N25" s="83"/>
      <c r="O25" s="83"/>
      <c r="P25" s="83"/>
      <c r="Q25" s="83"/>
      <c r="R25" s="83"/>
      <c r="S25" s="83"/>
    </row>
    <row r="26" spans="1:24" x14ac:dyDescent="0.3">
      <c r="I26" s="83"/>
      <c r="J26" s="83"/>
      <c r="K26" s="83"/>
      <c r="N26" s="83"/>
      <c r="O26" s="83"/>
      <c r="P26" s="83"/>
      <c r="Q26" s="83"/>
      <c r="R26" s="83"/>
      <c r="S26" s="83"/>
    </row>
    <row r="27" spans="1:24" x14ac:dyDescent="0.3">
      <c r="I27" s="83"/>
      <c r="J27" s="83"/>
      <c r="K27" s="83"/>
      <c r="N27" s="83"/>
      <c r="O27" s="83"/>
      <c r="P27" s="83"/>
      <c r="Q27" s="83"/>
      <c r="R27" s="83"/>
      <c r="S27" s="83"/>
    </row>
    <row r="28" spans="1:24" x14ac:dyDescent="0.3">
      <c r="I28" s="86"/>
      <c r="J28" s="86"/>
      <c r="K28" s="83"/>
      <c r="N28" s="83"/>
      <c r="O28" s="83"/>
      <c r="P28" s="83"/>
      <c r="Q28" s="83"/>
      <c r="R28" s="83"/>
      <c r="S28" s="83"/>
    </row>
    <row r="29" spans="1:24" x14ac:dyDescent="0.3">
      <c r="I29" s="87"/>
      <c r="J29" s="90"/>
      <c r="K29" s="83"/>
    </row>
    <row r="30" spans="1:24" x14ac:dyDescent="0.3">
      <c r="I30" s="87"/>
      <c r="J30" s="90"/>
      <c r="K30" s="83"/>
    </row>
    <row r="31" spans="1:24" x14ac:dyDescent="0.3">
      <c r="I31" s="87"/>
      <c r="J31" s="90"/>
      <c r="K31" s="83"/>
    </row>
    <row r="32" spans="1:24" x14ac:dyDescent="0.3">
      <c r="I32" s="87"/>
      <c r="J32" s="90"/>
      <c r="K32" s="83"/>
    </row>
    <row r="33" spans="9:11" x14ac:dyDescent="0.3">
      <c r="I33" s="87"/>
      <c r="J33" s="90"/>
      <c r="K33" s="83"/>
    </row>
    <row r="34" spans="9:11" x14ac:dyDescent="0.3">
      <c r="I34" s="87"/>
      <c r="J34" s="90"/>
      <c r="K34" s="83"/>
    </row>
    <row r="35" spans="9:11" x14ac:dyDescent="0.3">
      <c r="I35" s="87"/>
      <c r="J35" s="90"/>
      <c r="K35" s="83"/>
    </row>
    <row r="36" spans="9:11" x14ac:dyDescent="0.3">
      <c r="I36" s="87"/>
      <c r="J36" s="90"/>
      <c r="K36" s="83"/>
    </row>
  </sheetData>
  <mergeCells count="14">
    <mergeCell ref="A13:S17"/>
    <mergeCell ref="R3:S3"/>
    <mergeCell ref="V3:W3"/>
    <mergeCell ref="P3:Q3"/>
    <mergeCell ref="X3:Y3"/>
    <mergeCell ref="A3:A4"/>
    <mergeCell ref="N3:O3"/>
    <mergeCell ref="B3:C3"/>
    <mergeCell ref="D3:E3"/>
    <mergeCell ref="F3:G3"/>
    <mergeCell ref="T3:U3"/>
    <mergeCell ref="H3:I3"/>
    <mergeCell ref="J3:K3"/>
    <mergeCell ref="L3:M3"/>
  </mergeCells>
  <phoneticPr fontId="20" type="noConversion"/>
  <pageMargins left="0.2" right="0.2" top="1" bottom="1" header="0" footer="0"/>
  <pageSetup paperSize="9" orientation="landscape" r:id="rId1"/>
  <headerFooter alignWithMargins="0"/>
  <ignoredErrors>
    <ignoredError sqref="Q7 Q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27"/>
  <sheetViews>
    <sheetView showGridLines="0" tabSelected="1" topLeftCell="A2" workbookViewId="0">
      <selection activeCell="A2" sqref="A2:A3"/>
    </sheetView>
  </sheetViews>
  <sheetFormatPr baseColWidth="10" defaultColWidth="11.44140625" defaultRowHeight="15.75" customHeight="1" x14ac:dyDescent="0.3"/>
  <cols>
    <col min="1" max="1" width="9" style="28" bestFit="1" customWidth="1"/>
    <col min="2" max="2" width="36.109375" style="28" customWidth="1"/>
    <col min="3" max="5" width="12.33203125" style="28" bestFit="1" customWidth="1"/>
    <col min="6" max="6" width="15.6640625" style="28" bestFit="1" customWidth="1"/>
    <col min="7" max="9" width="11.5546875" style="28" bestFit="1" customWidth="1"/>
    <col min="10" max="11" width="12.33203125" style="28" bestFit="1" customWidth="1"/>
    <col min="12" max="16384" width="11.44140625" style="28"/>
  </cols>
  <sheetData>
    <row r="1" spans="1:10" ht="15.75" customHeight="1" x14ac:dyDescent="0.3">
      <c r="A1" s="144" t="s">
        <v>137</v>
      </c>
      <c r="B1" s="144"/>
    </row>
    <row r="2" spans="1:10" ht="15.75" customHeight="1" x14ac:dyDescent="0.3">
      <c r="A2" s="274" t="s">
        <v>144</v>
      </c>
      <c r="B2" s="274" t="s">
        <v>134</v>
      </c>
      <c r="C2" s="277" t="s">
        <v>66</v>
      </c>
      <c r="D2" s="276" t="s">
        <v>131</v>
      </c>
      <c r="E2" s="276"/>
      <c r="F2" s="276" t="s">
        <v>132</v>
      </c>
      <c r="G2" s="276"/>
      <c r="H2" s="276" t="s">
        <v>133</v>
      </c>
      <c r="I2" s="276"/>
      <c r="J2" s="276"/>
    </row>
    <row r="3" spans="1:10" ht="15.75" customHeight="1" x14ac:dyDescent="0.3">
      <c r="A3" s="275"/>
      <c r="B3" s="275"/>
      <c r="C3" s="277"/>
      <c r="D3" s="29" t="s">
        <v>0</v>
      </c>
      <c r="E3" s="29" t="s">
        <v>128</v>
      </c>
      <c r="F3" s="29" t="s">
        <v>127</v>
      </c>
      <c r="G3" s="29" t="s">
        <v>1</v>
      </c>
      <c r="H3" s="29" t="s">
        <v>126</v>
      </c>
      <c r="I3" s="29" t="s">
        <v>129</v>
      </c>
      <c r="J3" s="29" t="s">
        <v>130</v>
      </c>
    </row>
    <row r="4" spans="1:10" ht="15.75" customHeight="1" x14ac:dyDescent="0.3">
      <c r="A4" s="30">
        <v>61</v>
      </c>
      <c r="B4" s="31" t="s">
        <v>121</v>
      </c>
      <c r="C4" s="32">
        <f t="shared" ref="C4:C23" si="0">SUM(D4:J4)</f>
        <v>8761849.331835743</v>
      </c>
      <c r="D4" s="32">
        <v>2513711.195942834</v>
      </c>
      <c r="E4" s="32">
        <v>494823.34538243525</v>
      </c>
      <c r="F4" s="32">
        <v>2614.948386294569</v>
      </c>
      <c r="G4" s="32">
        <v>1413160.1017382178</v>
      </c>
      <c r="H4" s="32">
        <v>109236.53585604049</v>
      </c>
      <c r="I4" s="32">
        <v>246070.54570150291</v>
      </c>
      <c r="J4" s="32">
        <v>3982232.6588284187</v>
      </c>
    </row>
    <row r="5" spans="1:10" ht="15.75" customHeight="1" x14ac:dyDescent="0.3">
      <c r="A5" s="30">
        <v>24</v>
      </c>
      <c r="B5" s="31" t="s">
        <v>116</v>
      </c>
      <c r="C5" s="32">
        <f t="shared" si="0"/>
        <v>4773249.9331672573</v>
      </c>
      <c r="D5" s="32">
        <v>1375226.9769399823</v>
      </c>
      <c r="E5" s="32">
        <v>188237.08831388928</v>
      </c>
      <c r="F5" s="32">
        <v>19998.268106923577</v>
      </c>
      <c r="G5" s="32">
        <v>1021751.0064753009</v>
      </c>
      <c r="H5" s="32">
        <v>34199.63000697783</v>
      </c>
      <c r="I5" s="32">
        <v>58044.181006352061</v>
      </c>
      <c r="J5" s="32">
        <v>2075792.7823178319</v>
      </c>
    </row>
    <row r="6" spans="1:10" ht="15.75" customHeight="1" x14ac:dyDescent="0.3">
      <c r="A6" s="30">
        <v>70</v>
      </c>
      <c r="B6" s="31" t="s">
        <v>125</v>
      </c>
      <c r="C6" s="32">
        <f t="shared" si="0"/>
        <v>744406.5810529117</v>
      </c>
      <c r="D6" s="32">
        <v>127168.23314132457</v>
      </c>
      <c r="E6" s="32">
        <v>10300.24241105309</v>
      </c>
      <c r="F6" s="32">
        <v>7567.7219632073329</v>
      </c>
      <c r="G6" s="32">
        <v>432098.40901565657</v>
      </c>
      <c r="H6" s="32">
        <v>2195.2748259531031</v>
      </c>
      <c r="I6" s="32">
        <v>54141.536487287914</v>
      </c>
      <c r="J6" s="32">
        <v>110935.16320842912</v>
      </c>
    </row>
    <row r="7" spans="1:10" ht="15.75" customHeight="1" x14ac:dyDescent="0.3">
      <c r="A7" s="30">
        <v>13</v>
      </c>
      <c r="B7" s="31" t="s">
        <v>112</v>
      </c>
      <c r="C7" s="32">
        <f t="shared" si="0"/>
        <v>531476.50106325536</v>
      </c>
      <c r="D7" s="32">
        <v>204798.25068569853</v>
      </c>
      <c r="E7" s="32">
        <v>6558.9975522309605</v>
      </c>
      <c r="F7" s="32">
        <v>521.28285047383224</v>
      </c>
      <c r="G7" s="32">
        <v>152371.97192306205</v>
      </c>
      <c r="H7" s="32">
        <v>5384.9971592423381</v>
      </c>
      <c r="I7" s="32">
        <v>21953.918455083072</v>
      </c>
      <c r="J7" s="32">
        <v>139887.08243746459</v>
      </c>
    </row>
    <row r="8" spans="1:10" ht="15.75" customHeight="1" x14ac:dyDescent="0.3">
      <c r="A8" s="30">
        <v>41</v>
      </c>
      <c r="B8" s="31" t="s">
        <v>118</v>
      </c>
      <c r="C8" s="32">
        <f t="shared" si="0"/>
        <v>9422179.9134529922</v>
      </c>
      <c r="D8" s="32">
        <v>2987814.7951201722</v>
      </c>
      <c r="E8" s="32">
        <v>298418.92186642333</v>
      </c>
      <c r="F8" s="32">
        <v>309888.69912207645</v>
      </c>
      <c r="G8" s="32">
        <v>1539671.0548040178</v>
      </c>
      <c r="H8" s="32">
        <v>59357.706414818771</v>
      </c>
      <c r="I8" s="32">
        <v>286527.44083587831</v>
      </c>
      <c r="J8" s="32">
        <v>3940501.2952896054</v>
      </c>
    </row>
    <row r="9" spans="1:10" ht="15.75" customHeight="1" x14ac:dyDescent="0.3">
      <c r="A9" s="30">
        <v>42</v>
      </c>
      <c r="B9" s="31" t="s">
        <v>141</v>
      </c>
      <c r="C9" s="32">
        <f t="shared" si="0"/>
        <v>7941019.3201518916</v>
      </c>
      <c r="D9" s="32">
        <v>2638455.919601155</v>
      </c>
      <c r="E9" s="32">
        <v>332308.65112413932</v>
      </c>
      <c r="F9" s="32">
        <v>179037.41716282486</v>
      </c>
      <c r="G9" s="32">
        <v>657710.69866417011</v>
      </c>
      <c r="H9" s="32">
        <v>46036.420811356867</v>
      </c>
      <c r="I9" s="32">
        <v>206102.28580173428</v>
      </c>
      <c r="J9" s="32">
        <v>3881367.9269865113</v>
      </c>
    </row>
    <row r="10" spans="1:10" ht="15.75" customHeight="1" x14ac:dyDescent="0.3">
      <c r="A10" s="30">
        <v>51</v>
      </c>
      <c r="B10" s="31" t="s">
        <v>120</v>
      </c>
      <c r="C10" s="32">
        <f t="shared" si="0"/>
        <v>3220646.1893366333</v>
      </c>
      <c r="D10" s="32">
        <v>1521201.1867754278</v>
      </c>
      <c r="E10" s="32">
        <v>60855.387890467078</v>
      </c>
      <c r="F10" s="32">
        <v>88267.43332027398</v>
      </c>
      <c r="G10" s="32">
        <v>329447.62888231763</v>
      </c>
      <c r="H10" s="32">
        <v>20612.264731843781</v>
      </c>
      <c r="I10" s="32">
        <v>197249.50630501995</v>
      </c>
      <c r="J10" s="32">
        <v>1003012.7814312836</v>
      </c>
    </row>
    <row r="11" spans="1:10" ht="15.75" customHeight="1" x14ac:dyDescent="0.3">
      <c r="A11" s="30">
        <v>63</v>
      </c>
      <c r="B11" s="31" t="s">
        <v>123</v>
      </c>
      <c r="C11" s="32">
        <f t="shared" si="0"/>
        <v>1987.1670194746782</v>
      </c>
      <c r="D11" s="32">
        <v>633.23080558596166</v>
      </c>
      <c r="E11" s="32">
        <v>43.453060994296486</v>
      </c>
      <c r="F11" s="32">
        <v>105.034082196683</v>
      </c>
      <c r="G11" s="32">
        <v>328.10941741177902</v>
      </c>
      <c r="H11" s="32">
        <v>16.344311946386828</v>
      </c>
      <c r="I11" s="32">
        <v>855.21496936635924</v>
      </c>
      <c r="J11" s="32">
        <v>5.7803719732120804</v>
      </c>
    </row>
    <row r="12" spans="1:10" ht="15.75" customHeight="1" x14ac:dyDescent="0.3">
      <c r="A12" s="30">
        <v>64</v>
      </c>
      <c r="B12" s="31" t="s">
        <v>124</v>
      </c>
      <c r="C12" s="32">
        <f t="shared" si="0"/>
        <v>1361.0572115446503</v>
      </c>
      <c r="D12" s="32">
        <v>93.782372502784924</v>
      </c>
      <c r="E12" s="32">
        <v>12.871206648696072</v>
      </c>
      <c r="F12" s="32">
        <v>8.3913608454700341</v>
      </c>
      <c r="G12" s="32">
        <v>250.39544074477874</v>
      </c>
      <c r="H12" s="32">
        <v>4.9645462475982098</v>
      </c>
      <c r="I12" s="32">
        <v>937.80466926656879</v>
      </c>
      <c r="J12" s="32">
        <v>52.847615288753587</v>
      </c>
    </row>
    <row r="13" spans="1:10" ht="15.75" customHeight="1" x14ac:dyDescent="0.3">
      <c r="A13" s="30">
        <v>22</v>
      </c>
      <c r="B13" s="31" t="s">
        <v>114</v>
      </c>
      <c r="C13" s="32">
        <f t="shared" si="0"/>
        <v>1038612.498616376</v>
      </c>
      <c r="D13" s="32">
        <v>409231.30399709428</v>
      </c>
      <c r="E13" s="32">
        <v>27020.559124111984</v>
      </c>
      <c r="F13" s="32">
        <v>3335.7816954415744</v>
      </c>
      <c r="G13" s="32">
        <v>153063.62075280477</v>
      </c>
      <c r="H13" s="32">
        <v>6031.8856185989744</v>
      </c>
      <c r="I13" s="32">
        <v>27789.91749423237</v>
      </c>
      <c r="J13" s="32">
        <v>412139.42993409187</v>
      </c>
    </row>
    <row r="14" spans="1:10" ht="15.75" customHeight="1" x14ac:dyDescent="0.3">
      <c r="A14" s="30">
        <v>30</v>
      </c>
      <c r="B14" s="31" t="s">
        <v>117</v>
      </c>
      <c r="C14" s="32">
        <f t="shared" si="0"/>
        <v>802534.94430522795</v>
      </c>
      <c r="D14" s="32">
        <v>227024.46273501372</v>
      </c>
      <c r="E14" s="32">
        <v>40345.211157858183</v>
      </c>
      <c r="F14" s="32">
        <v>8609.0460581733587</v>
      </c>
      <c r="G14" s="32">
        <v>157633.81960418544</v>
      </c>
      <c r="H14" s="32">
        <v>7272.6961448171442</v>
      </c>
      <c r="I14" s="32">
        <v>131520.12636224207</v>
      </c>
      <c r="J14" s="32">
        <v>230129.58224293811</v>
      </c>
    </row>
    <row r="15" spans="1:10" ht="15.75" customHeight="1" x14ac:dyDescent="0.3">
      <c r="A15" s="30">
        <v>52</v>
      </c>
      <c r="B15" s="31" t="s">
        <v>143</v>
      </c>
      <c r="C15" s="32">
        <f t="shared" si="0"/>
        <v>2327559.0537105384</v>
      </c>
      <c r="D15" s="32">
        <v>638517.84383252368</v>
      </c>
      <c r="E15" s="32">
        <v>152952.40142582945</v>
      </c>
      <c r="F15" s="32">
        <v>9954.7886616258766</v>
      </c>
      <c r="G15" s="32">
        <v>461469.39210483962</v>
      </c>
      <c r="H15" s="32">
        <v>19093.671864373933</v>
      </c>
      <c r="I15" s="32">
        <v>126898.06801363797</v>
      </c>
      <c r="J15" s="32">
        <v>918672.88780770777</v>
      </c>
    </row>
    <row r="16" spans="1:10" ht="15.75" customHeight="1" x14ac:dyDescent="0.3">
      <c r="A16" s="30">
        <v>43</v>
      </c>
      <c r="B16" s="31" t="s">
        <v>119</v>
      </c>
      <c r="C16" s="32">
        <f t="shared" si="0"/>
        <v>4168062.7214272479</v>
      </c>
      <c r="D16" s="32">
        <v>1729210.7057935919</v>
      </c>
      <c r="E16" s="32">
        <v>256118.00167772724</v>
      </c>
      <c r="F16" s="32">
        <v>112310.67844917619</v>
      </c>
      <c r="G16" s="32">
        <v>765757.73555463948</v>
      </c>
      <c r="H16" s="32">
        <v>86330.920895934105</v>
      </c>
      <c r="I16" s="32">
        <v>86951.449660178681</v>
      </c>
      <c r="J16" s="32">
        <v>1131383.2293959998</v>
      </c>
    </row>
    <row r="17" spans="1:11" ht="15.75" customHeight="1" x14ac:dyDescent="0.3">
      <c r="A17" s="30">
        <v>11</v>
      </c>
      <c r="B17" s="31" t="s">
        <v>110</v>
      </c>
      <c r="C17" s="32">
        <f t="shared" si="0"/>
        <v>2968561.8815581668</v>
      </c>
      <c r="D17" s="32">
        <v>1399874.509172315</v>
      </c>
      <c r="E17" s="32">
        <v>68068.534378731085</v>
      </c>
      <c r="F17" s="32">
        <v>1684.922195701904</v>
      </c>
      <c r="G17" s="32">
        <v>556539.76757693023</v>
      </c>
      <c r="H17" s="32">
        <v>20540.172603360108</v>
      </c>
      <c r="I17" s="32">
        <v>88725.808245062857</v>
      </c>
      <c r="J17" s="32">
        <v>833128.16738606535</v>
      </c>
    </row>
    <row r="18" spans="1:11" ht="15.75" customHeight="1" x14ac:dyDescent="0.3">
      <c r="A18" s="30">
        <v>53</v>
      </c>
      <c r="B18" s="31" t="s">
        <v>142</v>
      </c>
      <c r="C18" s="32">
        <f t="shared" si="0"/>
        <v>501650.04513740551</v>
      </c>
      <c r="D18" s="32">
        <v>179357.74951022462</v>
      </c>
      <c r="E18" s="32">
        <v>7567.3976886847731</v>
      </c>
      <c r="F18" s="32">
        <v>2488.0093748915342</v>
      </c>
      <c r="G18" s="32">
        <v>32183.815623388189</v>
      </c>
      <c r="H18" s="32">
        <v>777.19953783918857</v>
      </c>
      <c r="I18" s="32">
        <v>35572.388618648583</v>
      </c>
      <c r="J18" s="32">
        <v>243703.48478372864</v>
      </c>
    </row>
    <row r="19" spans="1:11" ht="15.75" customHeight="1" x14ac:dyDescent="0.3">
      <c r="A19" s="30">
        <v>23</v>
      </c>
      <c r="B19" s="31" t="s">
        <v>115</v>
      </c>
      <c r="C19" s="32">
        <f t="shared" si="0"/>
        <v>504165.75408285088</v>
      </c>
      <c r="D19" s="32">
        <v>158367.59425466388</v>
      </c>
      <c r="E19" s="32">
        <v>20919.380844372503</v>
      </c>
      <c r="F19" s="32">
        <v>230.05794829491199</v>
      </c>
      <c r="G19" s="32">
        <v>129398.58191414739</v>
      </c>
      <c r="H19" s="32">
        <v>2537.7072688472572</v>
      </c>
      <c r="I19" s="32">
        <v>12505.604911857359</v>
      </c>
      <c r="J19" s="32">
        <v>180206.82694066755</v>
      </c>
    </row>
    <row r="20" spans="1:11" ht="15.75" customHeight="1" x14ac:dyDescent="0.3">
      <c r="A20" s="30">
        <v>21</v>
      </c>
      <c r="B20" s="31" t="s">
        <v>113</v>
      </c>
      <c r="C20" s="32">
        <f t="shared" si="0"/>
        <v>722354.82460285723</v>
      </c>
      <c r="D20" s="32">
        <v>393943.06125433877</v>
      </c>
      <c r="E20" s="32">
        <v>2520.8220701954992</v>
      </c>
      <c r="F20" s="32">
        <v>1686.0934174117297</v>
      </c>
      <c r="G20" s="32">
        <v>91063.612110968825</v>
      </c>
      <c r="H20" s="32">
        <v>4728.610762813234</v>
      </c>
      <c r="I20" s="32">
        <v>46690.095957593767</v>
      </c>
      <c r="J20" s="32">
        <v>181722.52902953539</v>
      </c>
    </row>
    <row r="21" spans="1:11" ht="15.75" customHeight="1" x14ac:dyDescent="0.3">
      <c r="A21" s="30">
        <v>12</v>
      </c>
      <c r="B21" s="31" t="s">
        <v>111</v>
      </c>
      <c r="C21" s="32">
        <f t="shared" si="0"/>
        <v>1061517.874911319</v>
      </c>
      <c r="D21" s="32">
        <v>445705.7912027096</v>
      </c>
      <c r="E21" s="32">
        <v>11480.691071778967</v>
      </c>
      <c r="F21" s="32">
        <v>196.56319154372287</v>
      </c>
      <c r="G21" s="32">
        <v>312123.96789764764</v>
      </c>
      <c r="H21" s="32">
        <v>3588.7288308141947</v>
      </c>
      <c r="I21" s="32">
        <v>24971.092371510946</v>
      </c>
      <c r="J21" s="32">
        <v>263451.04034531384</v>
      </c>
    </row>
    <row r="22" spans="1:11" ht="15.75" customHeight="1" x14ac:dyDescent="0.3">
      <c r="A22" s="30">
        <v>62</v>
      </c>
      <c r="B22" s="31" t="s">
        <v>122</v>
      </c>
      <c r="C22" s="32">
        <f t="shared" si="0"/>
        <v>1131182.1205846195</v>
      </c>
      <c r="D22" s="32">
        <v>276805.69160966051</v>
      </c>
      <c r="E22" s="32">
        <v>34278.789103505151</v>
      </c>
      <c r="F22" s="32">
        <v>6139.1973602596945</v>
      </c>
      <c r="G22" s="32">
        <v>191135.98872849939</v>
      </c>
      <c r="H22" s="32">
        <v>3528.11232176461</v>
      </c>
      <c r="I22" s="32">
        <v>58313.144891406468</v>
      </c>
      <c r="J22" s="32">
        <v>560981.19656952354</v>
      </c>
    </row>
    <row r="23" spans="1:11" ht="15.75" customHeight="1" x14ac:dyDescent="0.3">
      <c r="A23" s="30">
        <v>54</v>
      </c>
      <c r="B23" s="31" t="s">
        <v>140</v>
      </c>
      <c r="C23" s="32">
        <f t="shared" si="0"/>
        <v>77.783550577712944</v>
      </c>
      <c r="D23" s="32">
        <v>0</v>
      </c>
      <c r="E23" s="32">
        <v>0</v>
      </c>
      <c r="F23" s="32">
        <v>0</v>
      </c>
      <c r="G23" s="32">
        <v>77.783550577712944</v>
      </c>
      <c r="H23" s="32">
        <v>0</v>
      </c>
      <c r="I23" s="32">
        <v>0</v>
      </c>
      <c r="J23" s="32">
        <v>0</v>
      </c>
    </row>
    <row r="24" spans="1:11" ht="15.75" customHeight="1" x14ac:dyDescent="0.3">
      <c r="A24" s="279" t="s">
        <v>66</v>
      </c>
      <c r="B24" s="279"/>
      <c r="C24" s="33">
        <f>SUM(C4:C23)</f>
        <v>50624455.496778876</v>
      </c>
      <c r="D24" s="33">
        <f>SUM(D4:D23)</f>
        <v>17227142.284746818</v>
      </c>
      <c r="E24" s="33">
        <f>SUM(E4:E23)</f>
        <v>2012830.7473510762</v>
      </c>
      <c r="F24" s="33">
        <f t="shared" ref="C24:J24" si="1">SUM(F4:F22)</f>
        <v>754644.33470763732</v>
      </c>
      <c r="G24" s="33">
        <f>SUM(G4:G23)</f>
        <v>8397237.4617795292</v>
      </c>
      <c r="H24" s="33">
        <f t="shared" si="1"/>
        <v>431473.84451358998</v>
      </c>
      <c r="I24" s="33">
        <f t="shared" si="1"/>
        <v>1711820.1307578622</v>
      </c>
      <c r="J24" s="33">
        <f t="shared" si="1"/>
        <v>20089306.692922384</v>
      </c>
    </row>
    <row r="25" spans="1:11" ht="15.75" customHeight="1" x14ac:dyDescent="0.3">
      <c r="A25" s="279"/>
      <c r="B25" s="279"/>
      <c r="C25" s="33"/>
      <c r="D25" s="278">
        <f>D24+E24</f>
        <v>19239973.032097895</v>
      </c>
      <c r="E25" s="278"/>
      <c r="F25" s="278">
        <f>F24+G24</f>
        <v>9151881.7964871675</v>
      </c>
      <c r="G25" s="278"/>
      <c r="H25" s="278">
        <f>H24+I24+J24</f>
        <v>22232600.668193836</v>
      </c>
      <c r="I25" s="278"/>
      <c r="J25" s="278"/>
    </row>
    <row r="26" spans="1:11" ht="15.75" customHeight="1" x14ac:dyDescent="0.3">
      <c r="C26" s="303"/>
      <c r="K26" s="303"/>
    </row>
    <row r="27" spans="1:11" ht="15.75" customHeight="1" x14ac:dyDescent="0.3">
      <c r="E27" s="303"/>
    </row>
  </sheetData>
  <mergeCells count="10">
    <mergeCell ref="B2:B3"/>
    <mergeCell ref="F2:G2"/>
    <mergeCell ref="H2:J2"/>
    <mergeCell ref="C2:C3"/>
    <mergeCell ref="D25:E25"/>
    <mergeCell ref="F25:G25"/>
    <mergeCell ref="H25:J25"/>
    <mergeCell ref="A24:B25"/>
    <mergeCell ref="D2:E2"/>
    <mergeCell ref="A2:A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23"/>
  <sheetViews>
    <sheetView showGridLines="0" zoomScale="110" zoomScaleNormal="110" workbookViewId="0">
      <selection activeCell="N17" sqref="N17"/>
    </sheetView>
  </sheetViews>
  <sheetFormatPr baseColWidth="10" defaultColWidth="11.44140625" defaultRowHeight="14.4" x14ac:dyDescent="0.3"/>
  <cols>
    <col min="1" max="1" width="13.6640625" style="3" customWidth="1"/>
    <col min="2" max="9" width="9.88671875" style="3" bestFit="1" customWidth="1"/>
    <col min="10" max="10" width="15.44140625" style="3" customWidth="1"/>
    <col min="11" max="13" width="11.44140625" style="3"/>
    <col min="14" max="14" width="9.109375" style="3" customWidth="1"/>
    <col min="15" max="15" width="6.88671875" style="3" customWidth="1"/>
    <col min="16" max="16384" width="11.44140625" style="3"/>
  </cols>
  <sheetData>
    <row r="1" spans="1:15" s="2" customFormat="1" x14ac:dyDescent="0.3">
      <c r="A1" s="11" t="s">
        <v>86</v>
      </c>
      <c r="B1" s="1"/>
      <c r="C1" s="1"/>
      <c r="D1" s="1"/>
    </row>
    <row r="2" spans="1:15" ht="4.2" customHeight="1" x14ac:dyDescent="0.3"/>
    <row r="3" spans="1:15" s="4" customFormat="1" x14ac:dyDescent="0.3">
      <c r="A3" s="12" t="s">
        <v>44</v>
      </c>
      <c r="B3" s="12" t="s">
        <v>84</v>
      </c>
      <c r="C3" s="12" t="s">
        <v>85</v>
      </c>
      <c r="D3" s="12" t="s">
        <v>87</v>
      </c>
      <c r="E3" s="13" t="s">
        <v>88</v>
      </c>
      <c r="F3" s="13" t="s">
        <v>89</v>
      </c>
      <c r="G3" s="13" t="s">
        <v>90</v>
      </c>
      <c r="H3" s="13" t="s">
        <v>91</v>
      </c>
      <c r="I3" s="13" t="s">
        <v>73</v>
      </c>
      <c r="J3" s="13" t="s">
        <v>97</v>
      </c>
      <c r="K3" s="13" t="s">
        <v>99</v>
      </c>
      <c r="L3" s="13" t="s">
        <v>107</v>
      </c>
      <c r="M3" s="23" t="s">
        <v>109</v>
      </c>
    </row>
    <row r="4" spans="1:15" x14ac:dyDescent="0.3">
      <c r="A4" s="14" t="s">
        <v>3</v>
      </c>
      <c r="B4" s="18">
        <v>6856108.5300000003</v>
      </c>
      <c r="C4" s="18">
        <v>6820841.3000000007</v>
      </c>
      <c r="D4" s="18">
        <v>6826154.9800000014</v>
      </c>
      <c r="E4" s="19">
        <v>6822760.1200000001</v>
      </c>
      <c r="F4" s="20">
        <v>6829841.6417346708</v>
      </c>
      <c r="G4" s="21">
        <v>6869576.1244032197</v>
      </c>
      <c r="H4" s="21">
        <v>6866474</v>
      </c>
      <c r="I4" s="21">
        <v>6863467.8229094855</v>
      </c>
      <c r="J4" s="21">
        <v>6863467.8229094855</v>
      </c>
      <c r="K4" s="21">
        <v>6900454.5932637258</v>
      </c>
      <c r="L4" s="21">
        <f>+M4</f>
        <v>6870275.4597558416</v>
      </c>
      <c r="M4" s="21">
        <v>6870275.4597558416</v>
      </c>
      <c r="N4" s="24"/>
      <c r="O4" s="24"/>
    </row>
    <row r="5" spans="1:15" x14ac:dyDescent="0.3">
      <c r="A5" s="14" t="s">
        <v>4</v>
      </c>
      <c r="B5" s="18">
        <v>9947942.089999998</v>
      </c>
      <c r="C5" s="18">
        <v>10021688.359999998</v>
      </c>
      <c r="D5" s="18">
        <v>10038666.9</v>
      </c>
      <c r="E5" s="19">
        <v>10046258.800000001</v>
      </c>
      <c r="F5" s="20">
        <v>10057953.400558442</v>
      </c>
      <c r="G5" s="21">
        <v>10251210.773443684</v>
      </c>
      <c r="H5" s="21">
        <v>10307754</v>
      </c>
      <c r="I5" s="21">
        <v>10313694.437507791</v>
      </c>
      <c r="J5" s="21">
        <v>10313694.437507791</v>
      </c>
      <c r="K5" s="21">
        <v>10391911.892331593</v>
      </c>
      <c r="L5" s="21">
        <f>+M5</f>
        <v>10463827.142238952</v>
      </c>
      <c r="M5" s="21">
        <v>10463827.142238952</v>
      </c>
      <c r="N5" s="24"/>
      <c r="O5" s="24"/>
    </row>
    <row r="6" spans="1:15" x14ac:dyDescent="0.3">
      <c r="A6" s="14" t="s">
        <v>5</v>
      </c>
      <c r="B6" s="18">
        <v>1396360.13</v>
      </c>
      <c r="C6" s="18">
        <v>1401435.26</v>
      </c>
      <c r="D6" s="18">
        <v>1406082.63</v>
      </c>
      <c r="E6" s="19">
        <v>1402604.46</v>
      </c>
      <c r="F6" s="20">
        <v>1401822.7881979749</v>
      </c>
      <c r="G6" s="21">
        <v>1388557.7369391108</v>
      </c>
      <c r="H6" s="21">
        <v>1388453</v>
      </c>
      <c r="I6" s="21">
        <v>1386370.8133773168</v>
      </c>
      <c r="J6" s="21">
        <v>1386370.8133773168</v>
      </c>
      <c r="K6" s="21">
        <v>1398860.6133664628</v>
      </c>
      <c r="L6" s="21">
        <f>+M6</f>
        <v>1405891.8324357998</v>
      </c>
      <c r="M6" s="21">
        <v>1405891.8324357998</v>
      </c>
      <c r="N6" s="24"/>
      <c r="O6" s="24"/>
    </row>
    <row r="7" spans="1:15" x14ac:dyDescent="0.3">
      <c r="A7" s="15" t="s">
        <v>70</v>
      </c>
      <c r="B7" s="18">
        <f t="shared" ref="B7:G7" si="0">SUM(B4:B6)</f>
        <v>18200410.749999996</v>
      </c>
      <c r="C7" s="18">
        <f t="shared" si="0"/>
        <v>18243964.919999998</v>
      </c>
      <c r="D7" s="18">
        <f t="shared" si="0"/>
        <v>18270904.510000002</v>
      </c>
      <c r="E7" s="19">
        <f t="shared" si="0"/>
        <v>18271623.380000003</v>
      </c>
      <c r="F7" s="19">
        <f t="shared" si="0"/>
        <v>18289617.830491088</v>
      </c>
      <c r="G7" s="19">
        <f t="shared" si="0"/>
        <v>18509344.634786014</v>
      </c>
      <c r="H7" s="19">
        <f t="shared" ref="H7:M7" si="1">SUM(H4:H6)</f>
        <v>18562681</v>
      </c>
      <c r="I7" s="19">
        <f t="shared" si="1"/>
        <v>18563533.073794592</v>
      </c>
      <c r="J7" s="19">
        <f t="shared" si="1"/>
        <v>18563533.073794592</v>
      </c>
      <c r="K7" s="19">
        <f t="shared" si="1"/>
        <v>18691227.098961782</v>
      </c>
      <c r="L7" s="19">
        <f t="shared" si="1"/>
        <v>18739994.434430592</v>
      </c>
      <c r="M7" s="19">
        <f t="shared" si="1"/>
        <v>18739994.434430592</v>
      </c>
    </row>
    <row r="8" spans="1:15" x14ac:dyDescent="0.3">
      <c r="B8" s="13" t="s">
        <v>2</v>
      </c>
      <c r="C8" s="13" t="s">
        <v>2</v>
      </c>
      <c r="D8" s="13" t="s">
        <v>2</v>
      </c>
      <c r="E8" s="13" t="s">
        <v>2</v>
      </c>
      <c r="F8" s="13" t="s">
        <v>2</v>
      </c>
      <c r="G8" s="13" t="s">
        <v>2</v>
      </c>
      <c r="H8" s="13" t="s">
        <v>2</v>
      </c>
      <c r="I8" s="13" t="s">
        <v>2</v>
      </c>
      <c r="J8" s="13" t="s">
        <v>2</v>
      </c>
      <c r="K8" s="13" t="s">
        <v>2</v>
      </c>
      <c r="L8" s="13" t="s">
        <v>2</v>
      </c>
      <c r="M8" s="13" t="s">
        <v>2</v>
      </c>
    </row>
    <row r="9" spans="1:15" x14ac:dyDescent="0.3">
      <c r="A9" s="10"/>
      <c r="B9" s="22">
        <f t="shared" ref="B9:I11" si="2">B4*100/B$7</f>
        <v>37.670075825074449</v>
      </c>
      <c r="C9" s="22">
        <f t="shared" si="2"/>
        <v>37.386836304002287</v>
      </c>
      <c r="D9" s="22">
        <f t="shared" si="2"/>
        <v>37.360793912878925</v>
      </c>
      <c r="E9" s="22">
        <f t="shared" si="2"/>
        <v>37.340744049421183</v>
      </c>
      <c r="F9" s="22">
        <f t="shared" si="2"/>
        <v>37.342724736153137</v>
      </c>
      <c r="G9" s="22">
        <f t="shared" si="2"/>
        <v>37.114097013962905</v>
      </c>
      <c r="H9" s="22">
        <f t="shared" si="2"/>
        <v>36.990745033004664</v>
      </c>
      <c r="I9" s="22">
        <f t="shared" si="2"/>
        <v>36.972853150451044</v>
      </c>
      <c r="J9" s="22">
        <f t="shared" ref="J9:K11" si="3">J4*100/J$7</f>
        <v>36.972853150451044</v>
      </c>
      <c r="K9" s="22">
        <f t="shared" si="3"/>
        <v>36.918146447683029</v>
      </c>
      <c r="L9" s="22">
        <f t="shared" ref="L9:M11" si="4">L4*100/L$7</f>
        <v>36.661032551499751</v>
      </c>
      <c r="M9" s="22">
        <f t="shared" si="4"/>
        <v>36.661032551499751</v>
      </c>
    </row>
    <row r="10" spans="1:15" x14ac:dyDescent="0.3">
      <c r="B10" s="22">
        <f t="shared" si="2"/>
        <v>54.657788918307787</v>
      </c>
      <c r="C10" s="22">
        <f t="shared" si="2"/>
        <v>54.931526145469036</v>
      </c>
      <c r="D10" s="22">
        <f t="shared" si="2"/>
        <v>54.943458844665592</v>
      </c>
      <c r="E10" s="22">
        <f t="shared" si="2"/>
        <v>54.982847397109602</v>
      </c>
      <c r="F10" s="22">
        <f t="shared" si="2"/>
        <v>54.992693088373727</v>
      </c>
      <c r="G10" s="22">
        <f t="shared" si="2"/>
        <v>55.383974828464794</v>
      </c>
      <c r="H10" s="22">
        <f t="shared" si="2"/>
        <v>55.529446419943326</v>
      </c>
      <c r="I10" s="22">
        <f t="shared" si="2"/>
        <v>55.55889817152979</v>
      </c>
      <c r="J10" s="22">
        <f t="shared" si="3"/>
        <v>55.55889817152979</v>
      </c>
      <c r="K10" s="22">
        <f t="shared" si="3"/>
        <v>55.59780445291802</v>
      </c>
      <c r="L10" s="22">
        <f t="shared" si="4"/>
        <v>55.836874332331632</v>
      </c>
      <c r="M10" s="22">
        <f t="shared" si="4"/>
        <v>55.836874332331632</v>
      </c>
    </row>
    <row r="11" spans="1:15" x14ac:dyDescent="0.3">
      <c r="B11" s="22">
        <f t="shared" si="2"/>
        <v>7.6721352566177679</v>
      </c>
      <c r="C11" s="22">
        <f t="shared" si="2"/>
        <v>7.6816375505286825</v>
      </c>
      <c r="D11" s="22">
        <f t="shared" si="2"/>
        <v>7.6957472424554849</v>
      </c>
      <c r="E11" s="22">
        <f t="shared" si="2"/>
        <v>7.6764085534692086</v>
      </c>
      <c r="F11" s="22">
        <f t="shared" si="2"/>
        <v>7.6645821754731278</v>
      </c>
      <c r="G11" s="22">
        <f t="shared" si="2"/>
        <v>7.5019281575723058</v>
      </c>
      <c r="H11" s="22">
        <f t="shared" si="2"/>
        <v>7.4798085470520128</v>
      </c>
      <c r="I11" s="22">
        <f t="shared" si="2"/>
        <v>7.468248678019175</v>
      </c>
      <c r="J11" s="22">
        <f t="shared" si="3"/>
        <v>7.468248678019175</v>
      </c>
      <c r="K11" s="22">
        <f t="shared" si="3"/>
        <v>7.4840490993989564</v>
      </c>
      <c r="L11" s="22">
        <f t="shared" si="4"/>
        <v>7.5020931161686191</v>
      </c>
      <c r="M11" s="22">
        <f t="shared" si="4"/>
        <v>7.5020931161686191</v>
      </c>
    </row>
    <row r="12" spans="1:15" x14ac:dyDescent="0.3">
      <c r="H12" s="9"/>
      <c r="I12" s="16"/>
      <c r="J12" s="9"/>
    </row>
    <row r="13" spans="1:15" x14ac:dyDescent="0.3">
      <c r="H13" s="17"/>
      <c r="I13" s="9"/>
      <c r="J13" s="9"/>
    </row>
    <row r="14" spans="1:15" x14ac:dyDescent="0.3">
      <c r="H14" s="17"/>
      <c r="I14" s="9"/>
      <c r="J14" s="9"/>
      <c r="L14" s="36"/>
      <c r="M14" s="37"/>
      <c r="N14" s="37"/>
      <c r="O14" s="36"/>
    </row>
    <row r="15" spans="1:15" x14ac:dyDescent="0.3">
      <c r="H15" s="9"/>
      <c r="J15" s="9"/>
      <c r="L15" s="36"/>
      <c r="M15" s="34"/>
      <c r="N15" s="35"/>
      <c r="O15" s="36"/>
    </row>
    <row r="16" spans="1:15" x14ac:dyDescent="0.3">
      <c r="L16" s="36"/>
      <c r="M16" s="34"/>
      <c r="N16" s="35"/>
      <c r="O16" s="36"/>
    </row>
    <row r="17" spans="12:15" x14ac:dyDescent="0.3">
      <c r="L17" s="36"/>
      <c r="M17" s="34"/>
      <c r="N17" s="35"/>
      <c r="O17" s="36"/>
    </row>
    <row r="18" spans="12:15" x14ac:dyDescent="0.3">
      <c r="L18" s="36"/>
      <c r="M18" s="34"/>
      <c r="N18" s="35"/>
      <c r="O18" s="36"/>
    </row>
    <row r="19" spans="12:15" x14ac:dyDescent="0.3">
      <c r="L19" s="36"/>
      <c r="M19" s="34"/>
      <c r="N19" s="35"/>
      <c r="O19" s="36"/>
    </row>
    <row r="20" spans="12:15" x14ac:dyDescent="0.3">
      <c r="L20" s="36"/>
      <c r="M20" s="36"/>
      <c r="N20" s="36"/>
      <c r="O20" s="36"/>
    </row>
    <row r="21" spans="12:15" x14ac:dyDescent="0.3">
      <c r="L21" s="36"/>
      <c r="M21" s="36"/>
      <c r="N21" s="36"/>
      <c r="O21" s="36"/>
    </row>
    <row r="22" spans="12:15" x14ac:dyDescent="0.3">
      <c r="L22" s="36"/>
      <c r="M22" s="36"/>
      <c r="N22" s="36"/>
      <c r="O22" s="36"/>
    </row>
    <row r="23" spans="12:15" x14ac:dyDescent="0.3">
      <c r="L23" s="36"/>
      <c r="M23" s="36"/>
      <c r="N23" s="36"/>
      <c r="O23" s="36"/>
    </row>
  </sheetData>
  <phoneticPr fontId="20"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2"/>
  <sheetViews>
    <sheetView showGridLines="0" workbookViewId="0">
      <selection activeCell="E22" sqref="E22"/>
    </sheetView>
  </sheetViews>
  <sheetFormatPr baseColWidth="10" defaultColWidth="11.44140625" defaultRowHeight="13.5" customHeight="1" x14ac:dyDescent="0.3"/>
  <cols>
    <col min="1" max="1" width="25.5546875" style="25" customWidth="1"/>
    <col min="2" max="2" width="11.44140625" style="25"/>
    <col min="3" max="3" width="12.33203125" style="25" bestFit="1" customWidth="1"/>
    <col min="4" max="4" width="11.44140625" style="25"/>
    <col min="5" max="6" width="12.33203125" style="25" bestFit="1" customWidth="1"/>
    <col min="7" max="16384" width="11.44140625" style="25"/>
  </cols>
  <sheetData>
    <row r="1" spans="1:5" ht="13.5" customHeight="1" x14ac:dyDescent="0.3">
      <c r="A1" s="145" t="s">
        <v>145</v>
      </c>
    </row>
    <row r="2" spans="1:5" ht="13.5" customHeight="1" x14ac:dyDescent="0.3">
      <c r="A2" s="149" t="s">
        <v>134</v>
      </c>
      <c r="B2" s="149" t="s">
        <v>3</v>
      </c>
      <c r="C2" s="149" t="s">
        <v>4</v>
      </c>
      <c r="D2" s="149" t="s">
        <v>5</v>
      </c>
      <c r="E2" s="149" t="s">
        <v>66</v>
      </c>
    </row>
    <row r="3" spans="1:5" ht="13.5" customHeight="1" x14ac:dyDescent="0.3">
      <c r="A3" s="150" t="s">
        <v>121</v>
      </c>
      <c r="B3" s="151">
        <v>780578.83148893947</v>
      </c>
      <c r="C3" s="151">
        <v>1929663.3289215362</v>
      </c>
      <c r="D3" s="151">
        <v>127309.0876589182</v>
      </c>
      <c r="E3" s="151">
        <f t="shared" ref="E3:E21" si="0">SUM(B3:D3)</f>
        <v>2837551.2480693939</v>
      </c>
    </row>
    <row r="4" spans="1:5" ht="13.5" customHeight="1" x14ac:dyDescent="0.3">
      <c r="A4" s="150" t="s">
        <v>116</v>
      </c>
      <c r="B4" s="151">
        <v>946124.95436199754</v>
      </c>
      <c r="C4" s="151">
        <v>422632.68557774165</v>
      </c>
      <c r="D4" s="151">
        <v>163139.43859508607</v>
      </c>
      <c r="E4" s="151">
        <f t="shared" si="0"/>
        <v>1531897.0785348252</v>
      </c>
    </row>
    <row r="5" spans="1:5" ht="13.5" customHeight="1" x14ac:dyDescent="0.3">
      <c r="A5" s="150" t="s">
        <v>125</v>
      </c>
      <c r="B5" s="151">
        <v>85772.603091568235</v>
      </c>
      <c r="C5" s="151">
        <v>45088.090913766457</v>
      </c>
      <c r="D5" s="151">
        <v>6177.0749383587663</v>
      </c>
      <c r="E5" s="151">
        <f t="shared" si="0"/>
        <v>137037.76894369346</v>
      </c>
    </row>
    <row r="6" spans="1:5" ht="13.5" customHeight="1" x14ac:dyDescent="0.3">
      <c r="A6" s="150" t="s">
        <v>112</v>
      </c>
      <c r="B6" s="151">
        <v>16526.431648254158</v>
      </c>
      <c r="C6" s="151">
        <v>186299.4078766802</v>
      </c>
      <c r="D6" s="151">
        <v>2907.966209849058</v>
      </c>
      <c r="E6" s="151">
        <f t="shared" si="0"/>
        <v>205733.80573478341</v>
      </c>
    </row>
    <row r="7" spans="1:5" ht="13.5" customHeight="1" x14ac:dyDescent="0.3">
      <c r="A7" s="150" t="s">
        <v>118</v>
      </c>
      <c r="B7" s="151">
        <v>1090256.8168409287</v>
      </c>
      <c r="C7" s="151">
        <v>1999054.8504992647</v>
      </c>
      <c r="D7" s="151">
        <v>170060.88604178006</v>
      </c>
      <c r="E7" s="151">
        <f t="shared" si="0"/>
        <v>3259372.5533819734</v>
      </c>
    </row>
    <row r="8" spans="1:5" ht="13.5" customHeight="1" x14ac:dyDescent="0.3">
      <c r="A8" s="150" t="s">
        <v>141</v>
      </c>
      <c r="B8" s="151">
        <v>1222609.9704582531</v>
      </c>
      <c r="C8" s="151">
        <v>1489063.7306562122</v>
      </c>
      <c r="D8" s="151">
        <v>247702.03400271171</v>
      </c>
      <c r="E8" s="151">
        <f t="shared" si="0"/>
        <v>2959375.735117177</v>
      </c>
    </row>
    <row r="9" spans="1:5" ht="13.5" customHeight="1" x14ac:dyDescent="0.3">
      <c r="A9" s="150" t="s">
        <v>120</v>
      </c>
      <c r="B9" s="151">
        <v>807905.05959265004</v>
      </c>
      <c r="C9" s="151">
        <v>566788.37549755094</v>
      </c>
      <c r="D9" s="151">
        <v>196474.89984510493</v>
      </c>
      <c r="E9" s="151">
        <f t="shared" si="0"/>
        <v>1571168.3349353059</v>
      </c>
    </row>
    <row r="10" spans="1:5" ht="13.5" customHeight="1" x14ac:dyDescent="0.3">
      <c r="A10" s="150" t="s">
        <v>123</v>
      </c>
      <c r="B10" s="151">
        <v>215.4103980546183</v>
      </c>
      <c r="C10" s="151">
        <v>409.92513952991612</v>
      </c>
      <c r="D10" s="151">
        <v>10.954606485257925</v>
      </c>
      <c r="E10" s="151">
        <f t="shared" si="0"/>
        <v>636.2901440697924</v>
      </c>
    </row>
    <row r="11" spans="1:5" ht="13.5" customHeight="1" x14ac:dyDescent="0.3">
      <c r="A11" s="150" t="s">
        <v>124</v>
      </c>
      <c r="B11" s="151">
        <v>73.549327066175735</v>
      </c>
      <c r="C11" s="151">
        <v>9.7105234796396118</v>
      </c>
      <c r="D11" s="151">
        <v>23.393728605665654</v>
      </c>
      <c r="E11" s="151">
        <f t="shared" si="0"/>
        <v>106.653579151481</v>
      </c>
    </row>
    <row r="12" spans="1:5" ht="13.5" customHeight="1" x14ac:dyDescent="0.3">
      <c r="A12" s="150" t="s">
        <v>114</v>
      </c>
      <c r="B12" s="151">
        <v>144361.816673997</v>
      </c>
      <c r="C12" s="151">
        <v>260156.79508190529</v>
      </c>
      <c r="D12" s="151">
        <v>25825.725066980867</v>
      </c>
      <c r="E12" s="151">
        <f t="shared" si="0"/>
        <v>430344.33682288317</v>
      </c>
    </row>
    <row r="13" spans="1:5" ht="13.5" customHeight="1" x14ac:dyDescent="0.3">
      <c r="A13" s="150" t="s">
        <v>117</v>
      </c>
      <c r="B13" s="151">
        <v>71339.609890584645</v>
      </c>
      <c r="C13" s="151">
        <v>171365.28161676694</v>
      </c>
      <c r="D13" s="151">
        <v>19583.842120553123</v>
      </c>
      <c r="E13" s="151">
        <f t="shared" si="0"/>
        <v>262288.73362790473</v>
      </c>
    </row>
    <row r="14" spans="1:5" ht="13.5" customHeight="1" x14ac:dyDescent="0.3">
      <c r="A14" s="150" t="s">
        <v>143</v>
      </c>
      <c r="B14" s="151">
        <v>557268.18354805582</v>
      </c>
      <c r="C14" s="151">
        <v>90641.97214508288</v>
      </c>
      <c r="D14" s="151">
        <v>66133.341991051799</v>
      </c>
      <c r="E14" s="151">
        <f t="shared" si="0"/>
        <v>714043.49768419052</v>
      </c>
    </row>
    <row r="15" spans="1:5" ht="13.5" customHeight="1" x14ac:dyDescent="0.3">
      <c r="A15" s="150" t="s">
        <v>119</v>
      </c>
      <c r="B15" s="151">
        <v>122187.73195740722</v>
      </c>
      <c r="C15" s="151">
        <v>1826272.2531491264</v>
      </c>
      <c r="D15" s="151">
        <v>21333.476527040046</v>
      </c>
      <c r="E15" s="151">
        <f t="shared" si="0"/>
        <v>1969793.4616335738</v>
      </c>
    </row>
    <row r="16" spans="1:5" ht="13.5" customHeight="1" x14ac:dyDescent="0.3">
      <c r="A16" s="150" t="s">
        <v>110</v>
      </c>
      <c r="B16" s="151">
        <v>378406.59166903113</v>
      </c>
      <c r="C16" s="151">
        <v>724092.66074535786</v>
      </c>
      <c r="D16" s="151">
        <v>268798.16269479401</v>
      </c>
      <c r="E16" s="151">
        <f t="shared" si="0"/>
        <v>1371297.4151091832</v>
      </c>
    </row>
    <row r="17" spans="1:6" ht="13.5" customHeight="1" x14ac:dyDescent="0.3">
      <c r="A17" s="150" t="s">
        <v>142</v>
      </c>
      <c r="B17" s="151">
        <v>87955.310280372942</v>
      </c>
      <c r="C17" s="151">
        <v>60833.08270000793</v>
      </c>
      <c r="D17" s="151">
        <v>35870.032719121424</v>
      </c>
      <c r="E17" s="151">
        <f t="shared" si="0"/>
        <v>184658.42569950229</v>
      </c>
    </row>
    <row r="18" spans="1:6" ht="13.5" customHeight="1" x14ac:dyDescent="0.3">
      <c r="A18" s="150" t="s">
        <v>115</v>
      </c>
      <c r="B18" s="151">
        <v>63710.134007860521</v>
      </c>
      <c r="C18" s="151">
        <v>104566.83403296342</v>
      </c>
      <c r="D18" s="151">
        <v>8607.7606517784734</v>
      </c>
      <c r="E18" s="151">
        <f t="shared" si="0"/>
        <v>176884.72869260242</v>
      </c>
    </row>
    <row r="19" spans="1:6" ht="13.5" customHeight="1" x14ac:dyDescent="0.3">
      <c r="A19" s="150" t="s">
        <v>113</v>
      </c>
      <c r="B19" s="151">
        <v>164897.2775664019</v>
      </c>
      <c r="C19" s="151">
        <v>195089.43274940382</v>
      </c>
      <c r="D19" s="151">
        <v>16616.424742821702</v>
      </c>
      <c r="E19" s="151">
        <f t="shared" si="0"/>
        <v>376603.13505862746</v>
      </c>
    </row>
    <row r="20" spans="1:6" ht="13.5" customHeight="1" x14ac:dyDescent="0.3">
      <c r="A20" s="150" t="s">
        <v>111</v>
      </c>
      <c r="B20" s="151">
        <v>47923.094345819067</v>
      </c>
      <c r="C20" s="151">
        <v>380830.18362866697</v>
      </c>
      <c r="D20" s="151">
        <v>17032.084721405041</v>
      </c>
      <c r="E20" s="151">
        <f t="shared" si="0"/>
        <v>445785.36269589112</v>
      </c>
    </row>
    <row r="21" spans="1:6" ht="13.5" customHeight="1" x14ac:dyDescent="0.3">
      <c r="A21" s="150" t="s">
        <v>122</v>
      </c>
      <c r="B21" s="151">
        <v>282162.08260859834</v>
      </c>
      <c r="C21" s="151">
        <v>10968.540783905468</v>
      </c>
      <c r="D21" s="151">
        <v>12285.245573353417</v>
      </c>
      <c r="E21" s="151">
        <f t="shared" si="0"/>
        <v>305415.86896585725</v>
      </c>
    </row>
    <row r="22" spans="1:6" ht="13.5" customHeight="1" x14ac:dyDescent="0.3">
      <c r="A22" s="153" t="s">
        <v>66</v>
      </c>
      <c r="B22" s="152">
        <f>SUM(B3:B21)</f>
        <v>6870275.4597558426</v>
      </c>
      <c r="C22" s="152">
        <f>SUM(C3:C21)</f>
        <v>10463827.14223895</v>
      </c>
      <c r="D22" s="152">
        <f>SUM(D3:D21)</f>
        <v>1405891.8324357993</v>
      </c>
      <c r="E22" s="154">
        <f>SUM(E3:E21)</f>
        <v>18739994.434430584</v>
      </c>
      <c r="F22" s="2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42"/>
  <sheetViews>
    <sheetView showGridLines="0" zoomScale="85" zoomScaleNormal="85" workbookViewId="0">
      <selection activeCell="S31" sqref="S31"/>
    </sheetView>
  </sheetViews>
  <sheetFormatPr baseColWidth="10" defaultColWidth="12" defaultRowHeight="20.25" customHeight="1" x14ac:dyDescent="0.3"/>
  <cols>
    <col min="1" max="1" width="29" style="25" customWidth="1"/>
    <col min="2" max="2" width="37.6640625" style="25" bestFit="1" customWidth="1"/>
    <col min="3" max="3" width="8.44140625" style="25" customWidth="1"/>
    <col min="4" max="4" width="7.5546875" style="25" customWidth="1"/>
    <col min="5" max="5" width="8" style="25" customWidth="1"/>
    <col min="6" max="6" width="25.6640625" style="25" bestFit="1" customWidth="1"/>
    <col min="7" max="7" width="4.44140625" style="95" bestFit="1" customWidth="1"/>
    <col min="8" max="8" width="11.6640625" style="25" customWidth="1"/>
    <col min="9" max="9" width="4.44140625" style="25" bestFit="1" customWidth="1"/>
    <col min="10" max="10" width="11" style="25" customWidth="1"/>
    <col min="11" max="11" width="4.44140625" style="25" bestFit="1" customWidth="1"/>
    <col min="12" max="12" width="12" style="25" customWidth="1"/>
    <col min="13" max="13" width="5.44140625" style="25" customWidth="1"/>
    <col min="14" max="14" width="36" style="25" bestFit="1" customWidth="1"/>
    <col min="15" max="15" width="13.88671875" style="25" customWidth="1"/>
    <col min="16" max="16" width="4.44140625" style="25" bestFit="1" customWidth="1"/>
    <col min="17" max="17" width="13.44140625" style="25" customWidth="1"/>
    <col min="18" max="18" width="4.44140625" style="25" bestFit="1" customWidth="1"/>
    <col min="19" max="19" width="13.33203125" style="25" customWidth="1"/>
    <col min="20" max="20" width="4.44140625" style="25" bestFit="1" customWidth="1"/>
    <col min="21" max="21" width="24.88671875" style="25" customWidth="1"/>
    <col min="22" max="16384" width="12" style="25"/>
  </cols>
  <sheetData>
    <row r="1" spans="1:20" ht="20.25" customHeight="1" thickBot="1" x14ac:dyDescent="0.35">
      <c r="A1" s="91" t="s">
        <v>94</v>
      </c>
      <c r="B1" s="92"/>
      <c r="C1" s="139" t="s">
        <v>136</v>
      </c>
      <c r="D1" s="92"/>
      <c r="E1" s="92"/>
      <c r="F1" s="92"/>
      <c r="G1" s="93"/>
    </row>
    <row r="2" spans="1:20" ht="20.25" customHeight="1" thickBot="1" x14ac:dyDescent="0.35">
      <c r="A2" s="179"/>
      <c r="B2" s="179"/>
      <c r="C2" s="180">
        <v>2009</v>
      </c>
      <c r="D2" s="181">
        <v>2011</v>
      </c>
      <c r="E2" s="182">
        <v>2012</v>
      </c>
      <c r="F2" s="282" t="s">
        <v>153</v>
      </c>
      <c r="G2" s="283"/>
      <c r="H2" s="286">
        <v>2016</v>
      </c>
      <c r="I2" s="288"/>
      <c r="J2" s="286">
        <v>2017</v>
      </c>
      <c r="K2" s="287"/>
      <c r="L2" s="286" t="s">
        <v>98</v>
      </c>
      <c r="M2" s="287"/>
      <c r="N2" s="280">
        <v>2020</v>
      </c>
      <c r="O2" s="284"/>
      <c r="P2" s="285"/>
      <c r="Q2" s="280">
        <v>2021</v>
      </c>
      <c r="R2" s="281"/>
      <c r="S2" s="280">
        <v>2022</v>
      </c>
      <c r="T2" s="281"/>
    </row>
    <row r="3" spans="1:20" s="27" customFormat="1" ht="20.25" customHeight="1" thickBot="1" x14ac:dyDescent="0.35">
      <c r="A3" s="183" t="s">
        <v>6</v>
      </c>
      <c r="B3" s="184" t="s">
        <v>95</v>
      </c>
      <c r="C3" s="185" t="s">
        <v>2</v>
      </c>
      <c r="D3" s="185" t="s">
        <v>2</v>
      </c>
      <c r="E3" s="185" t="s">
        <v>2</v>
      </c>
      <c r="F3" s="186" t="s">
        <v>72</v>
      </c>
      <c r="G3" s="186" t="s">
        <v>2</v>
      </c>
      <c r="H3" s="186" t="s">
        <v>72</v>
      </c>
      <c r="I3" s="187" t="s">
        <v>2</v>
      </c>
      <c r="J3" s="188" t="s">
        <v>72</v>
      </c>
      <c r="K3" s="189" t="s">
        <v>2</v>
      </c>
      <c r="L3" s="188" t="s">
        <v>72</v>
      </c>
      <c r="M3" s="189" t="s">
        <v>2</v>
      </c>
      <c r="N3" s="188" t="s">
        <v>6</v>
      </c>
      <c r="O3" s="183" t="s">
        <v>72</v>
      </c>
      <c r="P3" s="190" t="s">
        <v>2</v>
      </c>
      <c r="Q3" s="191" t="s">
        <v>72</v>
      </c>
      <c r="R3" s="192" t="s">
        <v>2</v>
      </c>
      <c r="S3" s="191" t="s">
        <v>72</v>
      </c>
      <c r="T3" s="192" t="s">
        <v>2</v>
      </c>
    </row>
    <row r="4" spans="1:20" ht="20.25" customHeight="1" x14ac:dyDescent="0.3">
      <c r="A4" s="290" t="s">
        <v>7</v>
      </c>
      <c r="B4" s="193" t="s">
        <v>71</v>
      </c>
      <c r="C4" s="194">
        <v>0.16</v>
      </c>
      <c r="D4" s="194">
        <v>0.22</v>
      </c>
      <c r="E4" s="194">
        <v>0.22</v>
      </c>
      <c r="F4" s="195">
        <v>39777.405990054016</v>
      </c>
      <c r="G4" s="196">
        <v>0.22</v>
      </c>
      <c r="H4" s="195">
        <v>39148.332340472902</v>
      </c>
      <c r="I4" s="176">
        <v>0.21439895122156222</v>
      </c>
      <c r="J4" s="197">
        <v>39140.769999999997</v>
      </c>
      <c r="K4" s="198">
        <v>0.21340540215126463</v>
      </c>
      <c r="L4" s="197">
        <v>39140.769769249426</v>
      </c>
      <c r="M4" s="198">
        <v>0.21338830266852898</v>
      </c>
      <c r="N4" s="199" t="s">
        <v>71</v>
      </c>
      <c r="O4" s="246">
        <v>39408.766125736336</v>
      </c>
      <c r="P4" s="247">
        <v>0.21161998831190898</v>
      </c>
      <c r="Q4" s="248">
        <v>39644.770151617071</v>
      </c>
      <c r="R4" s="249">
        <v>0.20605418773373246</v>
      </c>
      <c r="S4" s="248">
        <v>39644.770151617071</v>
      </c>
      <c r="T4" s="200">
        <v>0.20605418773373246</v>
      </c>
    </row>
    <row r="5" spans="1:20" ht="20.25" customHeight="1" x14ac:dyDescent="0.3">
      <c r="A5" s="291"/>
      <c r="B5" s="201" t="s">
        <v>8</v>
      </c>
      <c r="C5" s="202">
        <v>0.63</v>
      </c>
      <c r="D5" s="202">
        <v>0.7</v>
      </c>
      <c r="E5" s="202">
        <v>0.7</v>
      </c>
      <c r="F5" s="203">
        <v>127449.37159542322</v>
      </c>
      <c r="G5" s="204">
        <v>0.7</v>
      </c>
      <c r="H5" s="203">
        <v>127842.866352179</v>
      </c>
      <c r="I5" s="177">
        <v>0.70014161085295479</v>
      </c>
      <c r="J5" s="205">
        <v>131467.78</v>
      </c>
      <c r="K5" s="206">
        <v>0.71679567011159939</v>
      </c>
      <c r="L5" s="205">
        <v>131851.91676122745</v>
      </c>
      <c r="M5" s="206">
        <v>0.71883248303856828</v>
      </c>
      <c r="N5" s="207" t="s">
        <v>8</v>
      </c>
      <c r="O5" s="250">
        <v>132007.66127327064</v>
      </c>
      <c r="P5" s="251">
        <v>0.70886410517401122</v>
      </c>
      <c r="Q5" s="209">
        <v>132314.25344502545</v>
      </c>
      <c r="R5" s="252">
        <v>0.68770498390940626</v>
      </c>
      <c r="S5" s="209">
        <v>132314.25344502545</v>
      </c>
      <c r="T5" s="208">
        <v>0.68770498390940626</v>
      </c>
    </row>
    <row r="6" spans="1:20" ht="20.25" customHeight="1" x14ac:dyDescent="0.3">
      <c r="A6" s="291"/>
      <c r="B6" s="201" t="s">
        <v>9</v>
      </c>
      <c r="C6" s="202">
        <v>1.51</v>
      </c>
      <c r="D6" s="202">
        <v>1.48</v>
      </c>
      <c r="E6" s="202">
        <v>1.48</v>
      </c>
      <c r="F6" s="203">
        <v>271021.57302444614</v>
      </c>
      <c r="G6" s="204">
        <v>1.48</v>
      </c>
      <c r="H6" s="203">
        <v>269977.24745066499</v>
      </c>
      <c r="I6" s="177">
        <v>1.4785518372455797</v>
      </c>
      <c r="J6" s="205">
        <v>269377.09000000003</v>
      </c>
      <c r="K6" s="206">
        <v>1.468712195028034</v>
      </c>
      <c r="L6" s="205">
        <v>269376.5561184556</v>
      </c>
      <c r="M6" s="206">
        <v>1.4685916099169571</v>
      </c>
      <c r="N6" s="207" t="s">
        <v>9</v>
      </c>
      <c r="O6" s="250">
        <v>268855.18599135272</v>
      </c>
      <c r="P6" s="251">
        <v>1.4437176524522084</v>
      </c>
      <c r="Q6" s="209">
        <v>269446.34807023418</v>
      </c>
      <c r="R6" s="252">
        <v>1.4004507574921083</v>
      </c>
      <c r="S6" s="209">
        <v>269446.34807023418</v>
      </c>
      <c r="T6" s="208">
        <v>1.4004507574921083</v>
      </c>
    </row>
    <row r="7" spans="1:20" ht="20.25" customHeight="1" x14ac:dyDescent="0.3">
      <c r="A7" s="291"/>
      <c r="B7" s="201" t="s">
        <v>10</v>
      </c>
      <c r="C7" s="202">
        <v>0.96</v>
      </c>
      <c r="D7" s="202">
        <v>0.89</v>
      </c>
      <c r="E7" s="202">
        <v>0.89</v>
      </c>
      <c r="F7" s="203">
        <v>162465.88980741162</v>
      </c>
      <c r="G7" s="204">
        <v>0.89</v>
      </c>
      <c r="H7" s="203">
        <v>164715.18816660601</v>
      </c>
      <c r="I7" s="177">
        <v>0.9020758096679633</v>
      </c>
      <c r="J7" s="205">
        <v>163150.57999999999</v>
      </c>
      <c r="K7" s="206">
        <v>0.88953832886047135</v>
      </c>
      <c r="L7" s="205">
        <v>163277.04948112433</v>
      </c>
      <c r="M7" s="206">
        <v>0.89015654671348243</v>
      </c>
      <c r="N7" s="207" t="s">
        <v>10</v>
      </c>
      <c r="O7" s="250">
        <v>163164.46198870472</v>
      </c>
      <c r="P7" s="251">
        <v>0.87617210416590907</v>
      </c>
      <c r="Q7" s="209">
        <v>161468.52088290293</v>
      </c>
      <c r="R7" s="252">
        <v>0.83923465283949128</v>
      </c>
      <c r="S7" s="209">
        <v>161468.52088290293</v>
      </c>
      <c r="T7" s="208">
        <v>0.83923465283949128</v>
      </c>
    </row>
    <row r="8" spans="1:20" ht="20.25" customHeight="1" x14ac:dyDescent="0.3">
      <c r="A8" s="291"/>
      <c r="B8" s="201" t="s">
        <v>11</v>
      </c>
      <c r="C8" s="202">
        <v>15.41</v>
      </c>
      <c r="D8" s="202">
        <v>15.39</v>
      </c>
      <c r="E8" s="202">
        <v>15.39</v>
      </c>
      <c r="F8" s="203">
        <v>2794449.7773808171</v>
      </c>
      <c r="G8" s="204">
        <v>15.28</v>
      </c>
      <c r="H8" s="203">
        <v>2809263.3606868102</v>
      </c>
      <c r="I8" s="177">
        <v>15.385153906383172</v>
      </c>
      <c r="J8" s="205">
        <v>2606621.83</v>
      </c>
      <c r="K8" s="206">
        <v>14.211963124062592</v>
      </c>
      <c r="L8" s="205">
        <v>2606621.8286471795</v>
      </c>
      <c r="M8" s="206">
        <v>14.210824441954379</v>
      </c>
      <c r="N8" s="207" t="s">
        <v>11</v>
      </c>
      <c r="O8" s="250">
        <v>2624140.4619917064</v>
      </c>
      <c r="P8" s="251">
        <v>14.091295630106877</v>
      </c>
      <c r="Q8" s="209">
        <v>2785314.663104543</v>
      </c>
      <c r="R8" s="252">
        <v>14.476707729517544</v>
      </c>
      <c r="S8" s="209">
        <v>2785314.663104543</v>
      </c>
      <c r="T8" s="208">
        <v>14.476707729517544</v>
      </c>
    </row>
    <row r="9" spans="1:20" ht="20.25" customHeight="1" x14ac:dyDescent="0.3">
      <c r="A9" s="291"/>
      <c r="B9" s="201" t="s">
        <v>12</v>
      </c>
      <c r="C9" s="202">
        <v>0.66</v>
      </c>
      <c r="D9" s="202">
        <v>0.65</v>
      </c>
      <c r="E9" s="202">
        <v>0.65</v>
      </c>
      <c r="F9" s="203">
        <v>115701.96553445002</v>
      </c>
      <c r="G9" s="204">
        <v>0.63</v>
      </c>
      <c r="H9" s="203">
        <v>113108.462924437</v>
      </c>
      <c r="I9" s="177">
        <v>0.6194474802752048</v>
      </c>
      <c r="J9" s="205">
        <v>112842.84</v>
      </c>
      <c r="K9" s="206">
        <v>0.6152477748927988</v>
      </c>
      <c r="L9" s="205">
        <v>112865.11517321155</v>
      </c>
      <c r="M9" s="206">
        <v>0.61531992087240672</v>
      </c>
      <c r="N9" s="207" t="s">
        <v>12</v>
      </c>
      <c r="O9" s="250">
        <v>111952.49938663527</v>
      </c>
      <c r="P9" s="251">
        <v>0.60117047400316415</v>
      </c>
      <c r="Q9" s="209">
        <v>106290.82750462982</v>
      </c>
      <c r="R9" s="252">
        <v>0.55244790274359612</v>
      </c>
      <c r="S9" s="209">
        <v>106290.82750462982</v>
      </c>
      <c r="T9" s="208">
        <v>0.55244790274359612</v>
      </c>
    </row>
    <row r="10" spans="1:20" ht="20.25" customHeight="1" x14ac:dyDescent="0.3">
      <c r="A10" s="291"/>
      <c r="B10" s="201" t="s">
        <v>13</v>
      </c>
      <c r="C10" s="202">
        <v>2.1800000000000002</v>
      </c>
      <c r="D10" s="202">
        <v>2.11</v>
      </c>
      <c r="E10" s="202">
        <v>2.12</v>
      </c>
      <c r="F10" s="203">
        <v>387775.7042422017</v>
      </c>
      <c r="G10" s="204">
        <v>2.12</v>
      </c>
      <c r="H10" s="203">
        <v>395413.122909381</v>
      </c>
      <c r="I10" s="177">
        <v>2.1655113713073657</v>
      </c>
      <c r="J10" s="205">
        <v>395413.12</v>
      </c>
      <c r="K10" s="206">
        <v>2.1558925869237182</v>
      </c>
      <c r="L10" s="205">
        <v>395413.12291128031</v>
      </c>
      <c r="M10" s="206">
        <v>2.1557198708235461</v>
      </c>
      <c r="N10" s="207" t="s">
        <v>13</v>
      </c>
      <c r="O10" s="250">
        <v>394336.99245632009</v>
      </c>
      <c r="P10" s="251">
        <v>2.1175387594807771</v>
      </c>
      <c r="Q10" s="209">
        <v>389621.91629173473</v>
      </c>
      <c r="R10" s="252">
        <v>2.0250647734296181</v>
      </c>
      <c r="S10" s="209">
        <v>389621.91629173473</v>
      </c>
      <c r="T10" s="208">
        <v>2.0250647734296181</v>
      </c>
    </row>
    <row r="11" spans="1:20" ht="20.25" customHeight="1" x14ac:dyDescent="0.3">
      <c r="A11" s="291"/>
      <c r="B11" s="201" t="s">
        <v>14</v>
      </c>
      <c r="C11" s="202">
        <v>0.15</v>
      </c>
      <c r="D11" s="202">
        <v>0.16</v>
      </c>
      <c r="E11" s="202">
        <v>0.16</v>
      </c>
      <c r="F11" s="203">
        <v>29575.191055472485</v>
      </c>
      <c r="G11" s="204">
        <v>0.16</v>
      </c>
      <c r="H11" s="203">
        <v>29519.499445777601</v>
      </c>
      <c r="I11" s="177">
        <v>0.1616658831522465</v>
      </c>
      <c r="J11" s="205">
        <v>26565.63</v>
      </c>
      <c r="K11" s="206">
        <v>0.14484255045446731</v>
      </c>
      <c r="L11" s="205">
        <v>26565.627962129183</v>
      </c>
      <c r="M11" s="206">
        <v>0.14483093443440637</v>
      </c>
      <c r="N11" s="207" t="s">
        <v>14</v>
      </c>
      <c r="O11" s="250">
        <v>27489.563401064883</v>
      </c>
      <c r="P11" s="251">
        <v>0.14761540787834387</v>
      </c>
      <c r="Q11" s="209">
        <v>27713.285424058016</v>
      </c>
      <c r="R11" s="252">
        <v>0.14404014692602371</v>
      </c>
      <c r="S11" s="209">
        <v>27713.285424058016</v>
      </c>
      <c r="T11" s="208">
        <v>0.14404014692602371</v>
      </c>
    </row>
    <row r="12" spans="1:20" ht="20.25" customHeight="1" x14ac:dyDescent="0.3">
      <c r="A12" s="291"/>
      <c r="B12" s="201" t="s">
        <v>15</v>
      </c>
      <c r="C12" s="202">
        <v>4.5999999999999996</v>
      </c>
      <c r="D12" s="202">
        <v>4.63</v>
      </c>
      <c r="E12" s="202">
        <v>4.62</v>
      </c>
      <c r="F12" s="203">
        <v>845511.13320431893</v>
      </c>
      <c r="G12" s="204">
        <v>4.62</v>
      </c>
      <c r="H12" s="203">
        <v>845547.05345524102</v>
      </c>
      <c r="I12" s="177">
        <v>4.6307055915602255</v>
      </c>
      <c r="J12" s="205">
        <v>833127.71</v>
      </c>
      <c r="K12" s="206">
        <v>4.542423513791686</v>
      </c>
      <c r="L12" s="205">
        <v>833127.71052886255</v>
      </c>
      <c r="M12" s="206">
        <v>4.5420595737885163</v>
      </c>
      <c r="N12" s="207" t="s">
        <v>15</v>
      </c>
      <c r="O12" s="250">
        <v>824167.35002862057</v>
      </c>
      <c r="P12" s="251">
        <v>4.4256723091417234</v>
      </c>
      <c r="Q12" s="209">
        <v>850217.74033111287</v>
      </c>
      <c r="R12" s="252">
        <v>4.4190173183181152</v>
      </c>
      <c r="S12" s="209">
        <v>850217.74033111287</v>
      </c>
      <c r="T12" s="208">
        <v>4.4190173183181152</v>
      </c>
    </row>
    <row r="13" spans="1:20" ht="20.25" customHeight="1" x14ac:dyDescent="0.3">
      <c r="A13" s="291"/>
      <c r="B13" s="201" t="s">
        <v>16</v>
      </c>
      <c r="C13" s="202">
        <v>0.08</v>
      </c>
      <c r="D13" s="202">
        <v>0.08</v>
      </c>
      <c r="E13" s="202">
        <v>0.08</v>
      </c>
      <c r="F13" s="203">
        <v>13741.100248523973</v>
      </c>
      <c r="G13" s="204">
        <v>0.08</v>
      </c>
      <c r="H13" s="203">
        <v>13885.062421909601</v>
      </c>
      <c r="I13" s="177">
        <v>7.6042647104680797E-2</v>
      </c>
      <c r="J13" s="205">
        <v>13885.07</v>
      </c>
      <c r="K13" s="206">
        <v>7.5704922188512394E-2</v>
      </c>
      <c r="L13" s="205">
        <v>13885.062424732132</v>
      </c>
      <c r="M13" s="206">
        <v>7.5698815345934797E-2</v>
      </c>
      <c r="N13" s="207" t="s">
        <v>16</v>
      </c>
      <c r="O13" s="250">
        <v>13889.494773166291</v>
      </c>
      <c r="P13" s="251">
        <v>7.4584794463692483E-2</v>
      </c>
      <c r="Q13" s="209">
        <v>13888.068084323684</v>
      </c>
      <c r="R13" s="252">
        <v>7.2183407227784491E-2</v>
      </c>
      <c r="S13" s="209">
        <v>13888.068084323684</v>
      </c>
      <c r="T13" s="208">
        <v>7.2183407227784491E-2</v>
      </c>
    </row>
    <row r="14" spans="1:20" ht="20.25" customHeight="1" x14ac:dyDescent="0.3">
      <c r="A14" s="291"/>
      <c r="B14" s="201" t="s">
        <v>17</v>
      </c>
      <c r="C14" s="202">
        <v>0.19</v>
      </c>
      <c r="D14" s="202">
        <v>0.18</v>
      </c>
      <c r="E14" s="202">
        <v>0.18</v>
      </c>
      <c r="F14" s="203">
        <v>30340.53154525701</v>
      </c>
      <c r="G14" s="204">
        <v>0.17</v>
      </c>
      <c r="H14" s="203">
        <v>29993.843948117799</v>
      </c>
      <c r="I14" s="177">
        <v>0.16426366849173368</v>
      </c>
      <c r="J14" s="205">
        <v>30114.47</v>
      </c>
      <c r="K14" s="206">
        <v>0.16419172594004142</v>
      </c>
      <c r="L14" s="205">
        <v>30114.470780851392</v>
      </c>
      <c r="M14" s="206">
        <v>0.16417857501452296</v>
      </c>
      <c r="N14" s="207" t="s">
        <v>17</v>
      </c>
      <c r="O14" s="250">
        <v>31258.608730158092</v>
      </c>
      <c r="P14" s="251">
        <v>0.16785469489242971</v>
      </c>
      <c r="Q14" s="209">
        <v>33161.947079001417</v>
      </c>
      <c r="R14" s="252">
        <v>0.172359633891179</v>
      </c>
      <c r="S14" s="209">
        <v>33161.947079001417</v>
      </c>
      <c r="T14" s="208">
        <v>0.172359633891179</v>
      </c>
    </row>
    <row r="15" spans="1:20" ht="20.25" customHeight="1" x14ac:dyDescent="0.3">
      <c r="A15" s="291"/>
      <c r="B15" s="201" t="s">
        <v>18</v>
      </c>
      <c r="C15" s="202">
        <v>5.67</v>
      </c>
      <c r="D15" s="202">
        <v>5.66</v>
      </c>
      <c r="E15" s="202">
        <v>5.66</v>
      </c>
      <c r="F15" s="203">
        <v>1035558.1306492462</v>
      </c>
      <c r="G15" s="204">
        <v>5.66</v>
      </c>
      <c r="H15" s="203">
        <v>1030480.89160586</v>
      </c>
      <c r="I15" s="177">
        <v>5.6435104436299959</v>
      </c>
      <c r="J15" s="205">
        <v>1030916.29</v>
      </c>
      <c r="K15" s="206">
        <v>5.6208170010896508</v>
      </c>
      <c r="L15" s="205">
        <v>1030916.2938710753</v>
      </c>
      <c r="M15" s="206">
        <v>5.620366677492088</v>
      </c>
      <c r="N15" s="207" t="s">
        <v>18</v>
      </c>
      <c r="O15" s="250">
        <v>1040061.2307445657</v>
      </c>
      <c r="P15" s="251">
        <v>5.5849945870316748</v>
      </c>
      <c r="Q15" s="209">
        <v>1056203.2288093909</v>
      </c>
      <c r="R15" s="252">
        <v>5.4896294659230733</v>
      </c>
      <c r="S15" s="209">
        <v>1056203.2288093909</v>
      </c>
      <c r="T15" s="208">
        <v>5.4896294659230733</v>
      </c>
    </row>
    <row r="16" spans="1:20" ht="20.25" customHeight="1" x14ac:dyDescent="0.3">
      <c r="A16" s="291"/>
      <c r="B16" s="201" t="s">
        <v>19</v>
      </c>
      <c r="C16" s="202">
        <v>0.44</v>
      </c>
      <c r="D16" s="202">
        <v>0.44</v>
      </c>
      <c r="E16" s="202">
        <v>0.44</v>
      </c>
      <c r="F16" s="203">
        <v>79949.95</v>
      </c>
      <c r="G16" s="204">
        <v>0.44</v>
      </c>
      <c r="H16" s="203">
        <v>79933.797058563199</v>
      </c>
      <c r="I16" s="177">
        <v>0.43776378793013293</v>
      </c>
      <c r="J16" s="205">
        <v>79923.520000000004</v>
      </c>
      <c r="K16" s="206">
        <v>0.43576329558525911</v>
      </c>
      <c r="L16" s="205">
        <v>78488.283103409573</v>
      </c>
      <c r="M16" s="206">
        <v>0.42790373335891407</v>
      </c>
      <c r="N16" s="207" t="s">
        <v>19</v>
      </c>
      <c r="O16" s="250">
        <v>78503.191884217493</v>
      </c>
      <c r="P16" s="251">
        <v>0.4215520094179363</v>
      </c>
      <c r="Q16" s="209">
        <v>81266.554973144463</v>
      </c>
      <c r="R16" s="252">
        <v>0.42238393389265178</v>
      </c>
      <c r="S16" s="209">
        <v>81266.554973144463</v>
      </c>
      <c r="T16" s="208">
        <v>0.42238393389265178</v>
      </c>
    </row>
    <row r="17" spans="1:20" ht="20.25" customHeight="1" x14ac:dyDescent="0.3">
      <c r="A17" s="291"/>
      <c r="B17" s="201" t="s">
        <v>20</v>
      </c>
      <c r="C17" s="202">
        <v>11.4</v>
      </c>
      <c r="D17" s="202">
        <v>11.35</v>
      </c>
      <c r="E17" s="202">
        <v>11.35</v>
      </c>
      <c r="F17" s="203">
        <v>2080305.6526317503</v>
      </c>
      <c r="G17" s="204">
        <v>11.37</v>
      </c>
      <c r="H17" s="203">
        <v>2064603.84145224</v>
      </c>
      <c r="I17" s="177">
        <v>11.306966908466316</v>
      </c>
      <c r="J17" s="205">
        <v>2064592.48</v>
      </c>
      <c r="K17" s="206">
        <v>11.256681676749762</v>
      </c>
      <c r="L17" s="205">
        <v>2064801.2044781016</v>
      </c>
      <c r="M17" s="206">
        <v>11.256917709310688</v>
      </c>
      <c r="N17" s="207" t="s">
        <v>20</v>
      </c>
      <c r="O17" s="250">
        <v>2067310.0878395333</v>
      </c>
      <c r="P17" s="251">
        <v>11.101188381028496</v>
      </c>
      <c r="Q17" s="209">
        <v>2070959.0547087188</v>
      </c>
      <c r="R17" s="252">
        <v>10.763835537848806</v>
      </c>
      <c r="S17" s="209">
        <v>2070959.0547087188</v>
      </c>
      <c r="T17" s="208">
        <v>10.763835537848806</v>
      </c>
    </row>
    <row r="18" spans="1:20" ht="20.25" customHeight="1" x14ac:dyDescent="0.3">
      <c r="A18" s="291"/>
      <c r="B18" s="201" t="s">
        <v>21</v>
      </c>
      <c r="C18" s="202">
        <v>0.56999999999999995</v>
      </c>
      <c r="D18" s="202">
        <v>0.56000000000000005</v>
      </c>
      <c r="E18" s="202">
        <v>0.56000000000000005</v>
      </c>
      <c r="F18" s="203">
        <v>103222.74445058224</v>
      </c>
      <c r="G18" s="204">
        <v>0.56000000000000005</v>
      </c>
      <c r="H18" s="203">
        <v>96835.469164396505</v>
      </c>
      <c r="I18" s="177">
        <v>0.53032713754784033</v>
      </c>
      <c r="J18" s="205">
        <v>96835.47</v>
      </c>
      <c r="K18" s="206">
        <v>0.52797153499680061</v>
      </c>
      <c r="L18" s="205">
        <v>96835.469174557671</v>
      </c>
      <c r="M18" s="206">
        <v>0.52792922896226857</v>
      </c>
      <c r="N18" s="207" t="s">
        <v>21</v>
      </c>
      <c r="O18" s="250">
        <v>97059.219788328744</v>
      </c>
      <c r="P18" s="251">
        <v>0.52119548456898956</v>
      </c>
      <c r="Q18" s="209">
        <v>98180.616253428176</v>
      </c>
      <c r="R18" s="252">
        <v>0.51029497852876948</v>
      </c>
      <c r="S18" s="209">
        <v>98180.616253428176</v>
      </c>
      <c r="T18" s="208">
        <v>0.51029497852876948</v>
      </c>
    </row>
    <row r="19" spans="1:20" ht="20.25" customHeight="1" x14ac:dyDescent="0.3">
      <c r="A19" s="291"/>
      <c r="B19" s="201" t="s">
        <v>22</v>
      </c>
      <c r="C19" s="202">
        <v>4.6100000000000003</v>
      </c>
      <c r="D19" s="202">
        <v>4.51</v>
      </c>
      <c r="E19" s="202">
        <v>4.51</v>
      </c>
      <c r="F19" s="203">
        <v>822687.18426579016</v>
      </c>
      <c r="G19" s="204">
        <v>4.5</v>
      </c>
      <c r="H19" s="203">
        <v>824527.52592164697</v>
      </c>
      <c r="I19" s="177">
        <v>4.5155904796524764</v>
      </c>
      <c r="J19" s="205">
        <v>816943.3</v>
      </c>
      <c r="K19" s="206">
        <v>4.4541820069273355</v>
      </c>
      <c r="L19" s="205">
        <v>816943.30309878953</v>
      </c>
      <c r="M19" s="206">
        <v>4.4538251509205118</v>
      </c>
      <c r="N19" s="207" t="s">
        <v>22</v>
      </c>
      <c r="O19" s="250">
        <v>821046.56543133804</v>
      </c>
      <c r="P19" s="251">
        <v>4.408914098598065</v>
      </c>
      <c r="Q19" s="209">
        <v>814881.57584688079</v>
      </c>
      <c r="R19" s="252">
        <v>4.2353571623233153</v>
      </c>
      <c r="S19" s="209">
        <v>814881.57584688079</v>
      </c>
      <c r="T19" s="208">
        <v>4.2353571623233153</v>
      </c>
    </row>
    <row r="20" spans="1:20" ht="20.25" customHeight="1" x14ac:dyDescent="0.3">
      <c r="A20" s="291"/>
      <c r="B20" s="201" t="s">
        <v>23</v>
      </c>
      <c r="C20" s="202">
        <v>2.2000000000000002</v>
      </c>
      <c r="D20" s="202">
        <v>2.2000000000000002</v>
      </c>
      <c r="E20" s="202">
        <v>2.2000000000000002</v>
      </c>
      <c r="F20" s="203">
        <v>399998.27455370221</v>
      </c>
      <c r="G20" s="204">
        <v>2.19</v>
      </c>
      <c r="H20" s="203">
        <v>399595.26302560302</v>
      </c>
      <c r="I20" s="177">
        <v>2.1884151937992535</v>
      </c>
      <c r="J20" s="205">
        <v>406921.91</v>
      </c>
      <c r="K20" s="206">
        <v>2.2186414280483171</v>
      </c>
      <c r="L20" s="205">
        <v>406919.48592360591</v>
      </c>
      <c r="M20" s="206">
        <v>2.2184504529649609</v>
      </c>
      <c r="N20" s="207" t="s">
        <v>23</v>
      </c>
      <c r="O20" s="250">
        <v>414068.05521097727</v>
      </c>
      <c r="P20" s="251">
        <v>2.2234920201385688</v>
      </c>
      <c r="Q20" s="209">
        <v>438621.53651673207</v>
      </c>
      <c r="R20" s="252">
        <v>2.2797409111928069</v>
      </c>
      <c r="S20" s="209">
        <v>438621.53651673207</v>
      </c>
      <c r="T20" s="208">
        <v>2.2797409111928069</v>
      </c>
    </row>
    <row r="21" spans="1:20" ht="20.25" customHeight="1" x14ac:dyDescent="0.3">
      <c r="A21" s="291"/>
      <c r="B21" s="201" t="s">
        <v>24</v>
      </c>
      <c r="C21" s="202">
        <v>3.83</v>
      </c>
      <c r="D21" s="202">
        <v>3.84</v>
      </c>
      <c r="E21" s="202">
        <v>3.84</v>
      </c>
      <c r="F21" s="203">
        <v>702128.06888729706</v>
      </c>
      <c r="G21" s="204">
        <v>3.84</v>
      </c>
      <c r="H21" s="203">
        <v>709272.30459030997</v>
      </c>
      <c r="I21" s="177">
        <v>3.8843861064664185</v>
      </c>
      <c r="J21" s="205">
        <v>709277.1</v>
      </c>
      <c r="K21" s="206">
        <v>3.8671585858475126</v>
      </c>
      <c r="L21" s="205">
        <v>709277.10169079131</v>
      </c>
      <c r="M21" s="206">
        <v>3.8668487549869135</v>
      </c>
      <c r="N21" s="207" t="s">
        <v>24</v>
      </c>
      <c r="O21" s="250">
        <v>724572.09090914531</v>
      </c>
      <c r="P21" s="251">
        <v>3.8908586206456319</v>
      </c>
      <c r="Q21" s="209">
        <v>742335.33633881609</v>
      </c>
      <c r="R21" s="252">
        <v>3.858297176912822</v>
      </c>
      <c r="S21" s="209">
        <v>742335.33633881609</v>
      </c>
      <c r="T21" s="208">
        <v>3.858297176912822</v>
      </c>
    </row>
    <row r="22" spans="1:20" ht="20.25" customHeight="1" x14ac:dyDescent="0.3">
      <c r="A22" s="291"/>
      <c r="B22" s="201" t="s">
        <v>25</v>
      </c>
      <c r="C22" s="202">
        <v>1.83</v>
      </c>
      <c r="D22" s="202">
        <v>1.75</v>
      </c>
      <c r="E22" s="202">
        <v>1.75</v>
      </c>
      <c r="F22" s="203">
        <v>320379.8228491132</v>
      </c>
      <c r="G22" s="204">
        <v>1.75</v>
      </c>
      <c r="H22" s="203">
        <v>320746.11478569801</v>
      </c>
      <c r="I22" s="177">
        <v>1.7565915712672673</v>
      </c>
      <c r="J22" s="205">
        <v>321436.90000000002</v>
      </c>
      <c r="K22" s="206">
        <v>1.7525554788716688</v>
      </c>
      <c r="L22" s="205">
        <v>321436.89544073492</v>
      </c>
      <c r="M22" s="206">
        <v>1.7524150377601315</v>
      </c>
      <c r="N22" s="207" t="s">
        <v>25</v>
      </c>
      <c r="O22" s="250">
        <v>328144.46420070279</v>
      </c>
      <c r="P22" s="251">
        <v>1.7620934250316589</v>
      </c>
      <c r="Q22" s="209">
        <v>333575.52904140507</v>
      </c>
      <c r="R22" s="252">
        <v>1.733762976090131</v>
      </c>
      <c r="S22" s="209">
        <v>333575.52904140507</v>
      </c>
      <c r="T22" s="208">
        <v>1.733762976090131</v>
      </c>
    </row>
    <row r="23" spans="1:20" ht="20.25" customHeight="1" x14ac:dyDescent="0.3">
      <c r="A23" s="291"/>
      <c r="B23" s="201" t="s">
        <v>26</v>
      </c>
      <c r="C23" s="202">
        <v>0.03</v>
      </c>
      <c r="D23" s="202">
        <v>0.03</v>
      </c>
      <c r="E23" s="202">
        <v>0.03</v>
      </c>
      <c r="F23" s="203">
        <v>5629.1518032747417</v>
      </c>
      <c r="G23" s="204">
        <v>0.03</v>
      </c>
      <c r="H23" s="203">
        <v>5528.4600164347903</v>
      </c>
      <c r="I23" s="177">
        <v>3.0277050350074799E-2</v>
      </c>
      <c r="J23" s="205">
        <v>5528.46</v>
      </c>
      <c r="K23" s="206">
        <v>3.0142565656658786E-2</v>
      </c>
      <c r="L23" s="205">
        <v>5528.4600168619454</v>
      </c>
      <c r="M23" s="206">
        <v>3.0140150700250778E-2</v>
      </c>
      <c r="N23" s="207" t="s">
        <v>26</v>
      </c>
      <c r="O23" s="250">
        <v>5528.4600168619454</v>
      </c>
      <c r="P23" s="251">
        <v>2.9687116831276363E-2</v>
      </c>
      <c r="Q23" s="209">
        <v>5601.0700632201642</v>
      </c>
      <c r="R23" s="252">
        <v>2.9111631569630401E-2</v>
      </c>
      <c r="S23" s="209">
        <v>5601.0700632201642</v>
      </c>
      <c r="T23" s="208">
        <v>2.9111631569630401E-2</v>
      </c>
    </row>
    <row r="24" spans="1:20" s="94" customFormat="1" ht="20.25" customHeight="1" x14ac:dyDescent="0.3">
      <c r="A24" s="291"/>
      <c r="B24" s="201" t="s">
        <v>27</v>
      </c>
      <c r="C24" s="202">
        <v>1.42</v>
      </c>
      <c r="D24" s="202">
        <v>1.36</v>
      </c>
      <c r="E24" s="202">
        <v>1.37</v>
      </c>
      <c r="F24" s="203">
        <v>249885.95727409382</v>
      </c>
      <c r="G24" s="204">
        <v>1.37</v>
      </c>
      <c r="H24" s="203">
        <v>244456.048362765</v>
      </c>
      <c r="I24" s="177">
        <v>1.3387829635481019</v>
      </c>
      <c r="J24" s="205">
        <v>244456.05</v>
      </c>
      <c r="K24" s="206">
        <v>1.3328363662380596</v>
      </c>
      <c r="L24" s="205">
        <v>244470.07124336847</v>
      </c>
      <c r="M24" s="206">
        <v>1.3328060194886944</v>
      </c>
      <c r="N24" s="207" t="s">
        <v>103</v>
      </c>
      <c r="O24" s="250">
        <v>244384.23515665176</v>
      </c>
      <c r="P24" s="251">
        <v>1.3123118044970041</v>
      </c>
      <c r="Q24" s="209">
        <v>247332.07805659898</v>
      </c>
      <c r="R24" s="252">
        <v>1.2855115630521534</v>
      </c>
      <c r="S24" s="209">
        <v>247332.07805659898</v>
      </c>
      <c r="T24" s="208">
        <v>1.2855115630521534</v>
      </c>
    </row>
    <row r="25" spans="1:20" ht="20.25" customHeight="1" x14ac:dyDescent="0.3">
      <c r="A25" s="291"/>
      <c r="B25" s="201" t="s">
        <v>28</v>
      </c>
      <c r="C25" s="202">
        <v>0.37</v>
      </c>
      <c r="D25" s="202">
        <v>0.44</v>
      </c>
      <c r="E25" s="202">
        <v>0.44</v>
      </c>
      <c r="F25" s="203">
        <v>80780.014119942789</v>
      </c>
      <c r="G25" s="204">
        <v>0.44</v>
      </c>
      <c r="H25" s="203">
        <v>109849.13224496901</v>
      </c>
      <c r="I25" s="177">
        <v>0.60159749695318832</v>
      </c>
      <c r="J25" s="205">
        <v>109849.13</v>
      </c>
      <c r="K25" s="206">
        <v>0.59892530891999696</v>
      </c>
      <c r="L25" s="205">
        <v>109849.13223260423</v>
      </c>
      <c r="M25" s="206">
        <v>0.59887733467986204</v>
      </c>
      <c r="N25" s="207" t="s">
        <v>28</v>
      </c>
      <c r="O25" s="250">
        <v>109859.97215925368</v>
      </c>
      <c r="P25" s="251">
        <v>0.58993387283711918</v>
      </c>
      <c r="Q25" s="209">
        <v>109605.31034841672</v>
      </c>
      <c r="R25" s="252">
        <v>0.5696749686976168</v>
      </c>
      <c r="S25" s="209">
        <v>109605.31034841672</v>
      </c>
      <c r="T25" s="208">
        <v>0.5696749686976168</v>
      </c>
    </row>
    <row r="26" spans="1:20" ht="20.25" customHeight="1" thickBot="1" x14ac:dyDescent="0.35">
      <c r="A26" s="292"/>
      <c r="B26" s="210" t="s">
        <v>29</v>
      </c>
      <c r="C26" s="211">
        <v>1.42</v>
      </c>
      <c r="D26" s="211">
        <v>1.42</v>
      </c>
      <c r="E26" s="211">
        <v>1.42</v>
      </c>
      <c r="F26" s="212">
        <v>259541.93939205399</v>
      </c>
      <c r="G26" s="213">
        <v>1.42</v>
      </c>
      <c r="H26" s="212">
        <v>259533.802037388</v>
      </c>
      <c r="I26" s="178">
        <v>1.4213574790217585</v>
      </c>
      <c r="J26" s="214">
        <v>259533.8</v>
      </c>
      <c r="K26" s="178">
        <v>1.4150440821896424</v>
      </c>
      <c r="L26" s="214">
        <v>260117.94744073154</v>
      </c>
      <c r="M26" s="178">
        <v>1.4181153724167987</v>
      </c>
      <c r="N26" s="215" t="s">
        <v>29</v>
      </c>
      <c r="O26" s="253">
        <v>267836.8647590871</v>
      </c>
      <c r="P26" s="254">
        <v>1.4382493988514167</v>
      </c>
      <c r="Q26" s="255">
        <v>273865.727088805</v>
      </c>
      <c r="R26" s="256">
        <v>1.4234205351065705</v>
      </c>
      <c r="S26" s="255">
        <v>273865.727088805</v>
      </c>
      <c r="T26" s="216">
        <v>1.4234205351065705</v>
      </c>
    </row>
    <row r="27" spans="1:20" ht="20.25" customHeight="1" x14ac:dyDescent="0.3">
      <c r="A27" s="290" t="s">
        <v>30</v>
      </c>
      <c r="B27" s="193" t="s">
        <v>31</v>
      </c>
      <c r="C27" s="194">
        <v>0.62</v>
      </c>
      <c r="D27" s="202">
        <v>0.62</v>
      </c>
      <c r="E27" s="202">
        <v>0.63</v>
      </c>
      <c r="F27" s="195">
        <v>115232.17836209781</v>
      </c>
      <c r="G27" s="196">
        <v>0.63</v>
      </c>
      <c r="H27" s="195">
        <v>115380.34354176</v>
      </c>
      <c r="I27" s="217">
        <v>0.63188961490864037</v>
      </c>
      <c r="J27" s="218">
        <v>117724.9</v>
      </c>
      <c r="K27" s="219">
        <v>0.64186600385524906</v>
      </c>
      <c r="L27" s="197">
        <v>116748.83074691</v>
      </c>
      <c r="M27" s="219">
        <v>0.63649322633381178</v>
      </c>
      <c r="N27" s="199" t="s">
        <v>31</v>
      </c>
      <c r="O27" s="246">
        <v>116983.99094699968</v>
      </c>
      <c r="P27" s="247">
        <v>0.62818893435786249</v>
      </c>
      <c r="Q27" s="209">
        <v>111862.17680865688</v>
      </c>
      <c r="R27" s="249">
        <v>0.58140506029632733</v>
      </c>
      <c r="S27" s="209">
        <v>111862.17680865688</v>
      </c>
      <c r="T27" s="200">
        <v>0.58140506029632733</v>
      </c>
    </row>
    <row r="28" spans="1:20" ht="20.25" customHeight="1" x14ac:dyDescent="0.3">
      <c r="A28" s="291"/>
      <c r="B28" s="201" t="s">
        <v>32</v>
      </c>
      <c r="C28" s="202">
        <v>6.38</v>
      </c>
      <c r="D28" s="202">
        <v>6.43</v>
      </c>
      <c r="E28" s="202">
        <v>6.43</v>
      </c>
      <c r="F28" s="203">
        <v>1173315.9123694501</v>
      </c>
      <c r="G28" s="204">
        <v>6.42</v>
      </c>
      <c r="H28" s="203">
        <v>1141729.40803174</v>
      </c>
      <c r="I28" s="217">
        <v>6.2527717791889783</v>
      </c>
      <c r="J28" s="220">
        <v>1142112.7851586617</v>
      </c>
      <c r="K28" s="219">
        <v>6.2270884864780411</v>
      </c>
      <c r="L28" s="220">
        <v>1140326.8478643582</v>
      </c>
      <c r="M28" s="219">
        <v>6.2168529639981962</v>
      </c>
      <c r="N28" s="221" t="s">
        <v>101</v>
      </c>
      <c r="O28" s="250">
        <v>1153383.8537915091</v>
      </c>
      <c r="P28" s="251">
        <v>6.1935224482733835</v>
      </c>
      <c r="Q28" s="257">
        <v>1190910.890793724</v>
      </c>
      <c r="R28" s="252">
        <v>6.1897742205915467</v>
      </c>
      <c r="S28" s="257">
        <v>1190910.890793724</v>
      </c>
      <c r="T28" s="208">
        <v>6.1897742205915467</v>
      </c>
    </row>
    <row r="29" spans="1:20" ht="20.25" customHeight="1" x14ac:dyDescent="0.3">
      <c r="A29" s="291"/>
      <c r="B29" s="201" t="s">
        <v>33</v>
      </c>
      <c r="C29" s="202">
        <v>3.64</v>
      </c>
      <c r="D29" s="202">
        <v>3.65</v>
      </c>
      <c r="E29" s="202">
        <v>3.65</v>
      </c>
      <c r="F29" s="203">
        <v>668275.12904444884</v>
      </c>
      <c r="G29" s="204">
        <v>3.65</v>
      </c>
      <c r="H29" s="203">
        <v>651719.02264570503</v>
      </c>
      <c r="I29" s="217">
        <v>3.5691909870174778</v>
      </c>
      <c r="J29" s="220">
        <v>650147.47</v>
      </c>
      <c r="K29" s="219">
        <v>3.5447688508166109</v>
      </c>
      <c r="L29" s="220">
        <v>649718.24373902497</v>
      </c>
      <c r="M29" s="219">
        <v>3.5421447779795874</v>
      </c>
      <c r="N29" s="221" t="s">
        <v>100</v>
      </c>
      <c r="O29" s="250">
        <v>650395.42507069791</v>
      </c>
      <c r="P29" s="251">
        <v>3.4925394977462894</v>
      </c>
      <c r="Q29" s="209">
        <v>659874.95691594505</v>
      </c>
      <c r="R29" s="252">
        <v>3.429708325540656</v>
      </c>
      <c r="S29" s="209">
        <v>659874.95691594505</v>
      </c>
      <c r="T29" s="208">
        <v>3.429708325540656</v>
      </c>
    </row>
    <row r="30" spans="1:20" ht="20.25" customHeight="1" x14ac:dyDescent="0.3">
      <c r="A30" s="291"/>
      <c r="B30" s="201" t="s">
        <v>34</v>
      </c>
      <c r="C30" s="202">
        <v>6.48</v>
      </c>
      <c r="D30" s="202">
        <v>6.58</v>
      </c>
      <c r="E30" s="202">
        <v>6.56</v>
      </c>
      <c r="F30" s="203">
        <v>1197457.4685326482</v>
      </c>
      <c r="G30" s="204">
        <v>6.55</v>
      </c>
      <c r="H30" s="203">
        <v>1178182.64131147</v>
      </c>
      <c r="I30" s="217">
        <v>6.4524108063597234</v>
      </c>
      <c r="J30" s="220">
        <v>1188512.7</v>
      </c>
      <c r="K30" s="219">
        <v>6.4800725868547131</v>
      </c>
      <c r="L30" s="220">
        <v>1192758.7858635092</v>
      </c>
      <c r="M30" s="219">
        <v>6.5027022797173357</v>
      </c>
      <c r="N30" s="221" t="s">
        <v>102</v>
      </c>
      <c r="O30" s="250">
        <v>1205154.3887399298</v>
      </c>
      <c r="P30" s="251">
        <v>6.4715235398511108</v>
      </c>
      <c r="Q30" s="209">
        <v>1237555.1547559714</v>
      </c>
      <c r="R30" s="252">
        <v>6.4322083647780701</v>
      </c>
      <c r="S30" s="209">
        <v>1237555.1547559714</v>
      </c>
      <c r="T30" s="208">
        <v>6.4322083647780701</v>
      </c>
    </row>
    <row r="31" spans="1:20" ht="20.25" customHeight="1" thickBot="1" x14ac:dyDescent="0.35">
      <c r="A31" s="292"/>
      <c r="B31" s="210" t="s">
        <v>35</v>
      </c>
      <c r="C31" s="211">
        <v>0.01</v>
      </c>
      <c r="D31" s="202">
        <v>0.01</v>
      </c>
      <c r="E31" s="211">
        <v>0.01</v>
      </c>
      <c r="F31" s="212">
        <v>1743.8653343319857</v>
      </c>
      <c r="G31" s="213">
        <v>0.01</v>
      </c>
      <c r="H31" s="212">
        <v>1730.66175137245</v>
      </c>
      <c r="I31" s="222">
        <v>9.4781065304771345E-3</v>
      </c>
      <c r="J31" s="223">
        <v>1730.66</v>
      </c>
      <c r="K31" s="222">
        <v>9.435997127473672E-3</v>
      </c>
      <c r="L31" s="223">
        <v>2219.8421367207525</v>
      </c>
      <c r="M31" s="222">
        <v>1.2102172454438306E-2</v>
      </c>
      <c r="N31" s="224" t="s">
        <v>35</v>
      </c>
      <c r="O31" s="253">
        <v>2219.8421363513639</v>
      </c>
      <c r="P31" s="254">
        <v>1.1920265796958681E-2</v>
      </c>
      <c r="Q31" s="255">
        <v>2185.3684760440174</v>
      </c>
      <c r="R31" s="256">
        <v>1.1358479933368646E-2</v>
      </c>
      <c r="S31" s="255">
        <v>2185.3684760440174</v>
      </c>
      <c r="T31" s="216">
        <v>1.1358479933368646E-2</v>
      </c>
    </row>
    <row r="32" spans="1:20" ht="20.25" customHeight="1" x14ac:dyDescent="0.3">
      <c r="A32" s="290" t="s">
        <v>36</v>
      </c>
      <c r="B32" s="193" t="s">
        <v>37</v>
      </c>
      <c r="C32" s="194">
        <v>0.01</v>
      </c>
      <c r="D32" s="194">
        <v>0.01</v>
      </c>
      <c r="E32" s="202">
        <v>0.01</v>
      </c>
      <c r="F32" s="203">
        <v>1703.2715295663068</v>
      </c>
      <c r="G32" s="196">
        <v>0.01</v>
      </c>
      <c r="H32" s="203">
        <v>1653.64563127623</v>
      </c>
      <c r="I32" s="217">
        <v>9.0563216321530582E-3</v>
      </c>
      <c r="J32" s="218">
        <v>1712.76</v>
      </c>
      <c r="K32" s="219">
        <v>9.3384017889428343E-3</v>
      </c>
      <c r="L32" s="218">
        <v>1696.8412960824319</v>
      </c>
      <c r="M32" s="219">
        <v>9.2508677321253511E-3</v>
      </c>
      <c r="N32" s="225" t="s">
        <v>37</v>
      </c>
      <c r="O32" s="246">
        <v>1759.7751341817782</v>
      </c>
      <c r="P32" s="247">
        <v>9.4497653679122325E-3</v>
      </c>
      <c r="Q32" s="209">
        <v>1934.4009521493685</v>
      </c>
      <c r="R32" s="249">
        <v>1.0054073095193331E-2</v>
      </c>
      <c r="S32" s="209">
        <v>1934.4009521493685</v>
      </c>
      <c r="T32" s="200">
        <v>1.0054073095193331E-2</v>
      </c>
    </row>
    <row r="33" spans="1:20" ht="20.25" customHeight="1" thickBot="1" x14ac:dyDescent="0.35">
      <c r="A33" s="292"/>
      <c r="B33" s="210" t="s">
        <v>38</v>
      </c>
      <c r="C33" s="211">
        <v>0.02</v>
      </c>
      <c r="D33" s="211">
        <v>0.02</v>
      </c>
      <c r="E33" s="211">
        <v>0.03</v>
      </c>
      <c r="F33" s="212">
        <v>4657.773168621773</v>
      </c>
      <c r="G33" s="213">
        <v>0.03</v>
      </c>
      <c r="H33" s="212">
        <v>4513.7331558372098</v>
      </c>
      <c r="I33" s="222">
        <v>2.4719818108446149E-2</v>
      </c>
      <c r="J33" s="223">
        <v>4534.17</v>
      </c>
      <c r="K33" s="222">
        <v>2.4721444475215987E-2</v>
      </c>
      <c r="L33" s="223">
        <v>4746.7807711135702</v>
      </c>
      <c r="M33" s="222">
        <v>2.5878578726454098E-2</v>
      </c>
      <c r="N33" s="224" t="s">
        <v>38</v>
      </c>
      <c r="O33" s="253">
        <v>4746.7807711563755</v>
      </c>
      <c r="P33" s="254">
        <v>2.5489600159171122E-2</v>
      </c>
      <c r="Q33" s="255">
        <v>4532.864986239535</v>
      </c>
      <c r="R33" s="256">
        <v>2.3559622348022773E-2</v>
      </c>
      <c r="S33" s="255">
        <v>4532.864986239535</v>
      </c>
      <c r="T33" s="216">
        <v>2.3559622348022773E-2</v>
      </c>
    </row>
    <row r="34" spans="1:20" ht="20.25" customHeight="1" x14ac:dyDescent="0.3">
      <c r="A34" s="290" t="s">
        <v>39</v>
      </c>
      <c r="B34" s="193" t="s">
        <v>40</v>
      </c>
      <c r="C34" s="194">
        <v>1.25</v>
      </c>
      <c r="D34" s="202">
        <v>1.26</v>
      </c>
      <c r="E34" s="194">
        <v>1.26</v>
      </c>
      <c r="F34" s="203">
        <v>232609.46187178991</v>
      </c>
      <c r="G34" s="226">
        <v>1.27</v>
      </c>
      <c r="H34" s="203">
        <v>243440.16693686199</v>
      </c>
      <c r="I34" s="217">
        <v>1.3332194082378825</v>
      </c>
      <c r="J34" s="218">
        <v>249941.56</v>
      </c>
      <c r="K34" s="219">
        <v>1.36274475760478</v>
      </c>
      <c r="L34" s="218">
        <v>250180.25292401487</v>
      </c>
      <c r="M34" s="219">
        <v>1.3639368833921264</v>
      </c>
      <c r="N34" s="225" t="s">
        <v>40</v>
      </c>
      <c r="O34" s="246">
        <v>253889.56344618255</v>
      </c>
      <c r="P34" s="247">
        <v>1.363354190729384</v>
      </c>
      <c r="Q34" s="209">
        <v>268229.43221459934</v>
      </c>
      <c r="R34" s="249">
        <v>1.3941258221421449</v>
      </c>
      <c r="S34" s="209">
        <v>268229.43221459934</v>
      </c>
      <c r="T34" s="200">
        <v>1.3941258221421449</v>
      </c>
    </row>
    <row r="35" spans="1:20" ht="20.25" customHeight="1" x14ac:dyDescent="0.3">
      <c r="A35" s="291"/>
      <c r="B35" s="201" t="s">
        <v>41</v>
      </c>
      <c r="C35" s="202">
        <v>13.33</v>
      </c>
      <c r="D35" s="202">
        <v>13.33</v>
      </c>
      <c r="E35" s="202">
        <v>13.33</v>
      </c>
      <c r="F35" s="203">
        <v>2465472.4128873507</v>
      </c>
      <c r="G35" s="226">
        <v>13.47</v>
      </c>
      <c r="H35" s="203">
        <v>2465472.4127908698</v>
      </c>
      <c r="I35" s="217">
        <v>13.502355476367955</v>
      </c>
      <c r="J35" s="220">
        <v>2765232.95</v>
      </c>
      <c r="K35" s="219">
        <v>15.076751166026572</v>
      </c>
      <c r="L35" s="220">
        <v>2765232.9529492836</v>
      </c>
      <c r="M35" s="219">
        <v>15.075543219809475</v>
      </c>
      <c r="N35" s="221" t="s">
        <v>41</v>
      </c>
      <c r="O35" s="250">
        <v>2829021.9221308725</v>
      </c>
      <c r="P35" s="251">
        <v>15.191482630675321</v>
      </c>
      <c r="Q35" s="209">
        <v>2828867.9488788927</v>
      </c>
      <c r="R35" s="252">
        <v>14.703076475988954</v>
      </c>
      <c r="S35" s="209">
        <v>2828867.9488788927</v>
      </c>
      <c r="T35" s="208">
        <v>14.703076475988954</v>
      </c>
    </row>
    <row r="36" spans="1:20" ht="20.25" customHeight="1" thickBot="1" x14ac:dyDescent="0.35">
      <c r="A36" s="292"/>
      <c r="B36" s="210" t="s">
        <v>42</v>
      </c>
      <c r="C36" s="211">
        <v>7.94</v>
      </c>
      <c r="D36" s="211">
        <v>8.0500000000000007</v>
      </c>
      <c r="E36" s="211">
        <v>8.0299999999999994</v>
      </c>
      <c r="F36" s="212">
        <v>1470132.5993027519</v>
      </c>
      <c r="G36" s="227">
        <v>8.0399999999999991</v>
      </c>
      <c r="H36" s="212">
        <v>1471973.9617713101</v>
      </c>
      <c r="I36" s="222">
        <v>8.06138230575276</v>
      </c>
      <c r="J36" s="223">
        <v>1451468.6620370743</v>
      </c>
      <c r="K36" s="222">
        <v>7.9137751641569611</v>
      </c>
      <c r="L36" s="223">
        <v>1451057.2811071593</v>
      </c>
      <c r="M36" s="222">
        <v>7.9108983322431206</v>
      </c>
      <c r="N36" s="215" t="s">
        <v>42</v>
      </c>
      <c r="O36" s="253">
        <v>1450070.165985215</v>
      </c>
      <c r="P36" s="254">
        <v>7.7866896567674635</v>
      </c>
      <c r="Q36" s="255">
        <v>1352531.2811023358</v>
      </c>
      <c r="R36" s="256">
        <v>7.0297982166668884</v>
      </c>
      <c r="S36" s="255">
        <v>1352531.2811023358</v>
      </c>
      <c r="T36" s="216">
        <v>7.0297982166668884</v>
      </c>
    </row>
    <row r="37" spans="1:20" ht="20.25" customHeight="1" thickBot="1" x14ac:dyDescent="0.35">
      <c r="A37" s="228"/>
      <c r="B37" s="201"/>
      <c r="C37" s="229"/>
      <c r="D37" s="229"/>
      <c r="E37" s="229"/>
      <c r="F37" s="230"/>
      <c r="G37" s="231"/>
      <c r="H37" s="230"/>
      <c r="I37" s="217"/>
      <c r="J37" s="223"/>
      <c r="K37" s="232"/>
      <c r="L37" s="223"/>
      <c r="M37" s="217"/>
      <c r="N37" s="261" t="s">
        <v>154</v>
      </c>
      <c r="O37" s="246">
        <v>124552.408638364</v>
      </c>
      <c r="P37" s="247">
        <v>0.66883036064043266</v>
      </c>
      <c r="Q37" s="257">
        <v>205827.49538627118</v>
      </c>
      <c r="R37" s="249">
        <v>1.0697909765370841</v>
      </c>
      <c r="S37" s="257">
        <v>205827.49538627118</v>
      </c>
      <c r="T37" s="200">
        <v>1.0697909765370841</v>
      </c>
    </row>
    <row r="38" spans="1:20" ht="20.25" customHeight="1" thickBot="1" x14ac:dyDescent="0.35">
      <c r="A38" s="228"/>
      <c r="B38" s="201"/>
      <c r="C38" s="229"/>
      <c r="D38" s="229"/>
      <c r="E38" s="229"/>
      <c r="F38" s="230"/>
      <c r="G38" s="231"/>
      <c r="H38" s="230"/>
      <c r="I38" s="217"/>
      <c r="J38" s="223"/>
      <c r="K38" s="232"/>
      <c r="L38" s="223"/>
      <c r="M38" s="217"/>
      <c r="N38" s="262" t="s">
        <v>155</v>
      </c>
      <c r="O38" s="253">
        <v>1197.8630675110535</v>
      </c>
      <c r="P38" s="254">
        <v>6.432370085812226E-3</v>
      </c>
      <c r="Q38" s="257">
        <v>294151.10247957276</v>
      </c>
      <c r="R38" s="256">
        <v>1.5288540269147706</v>
      </c>
      <c r="S38" s="257">
        <v>294151.10247957276</v>
      </c>
      <c r="T38" s="216">
        <v>1.5288540269147706</v>
      </c>
    </row>
    <row r="39" spans="1:20" ht="20.25" customHeight="1" thickBot="1" x14ac:dyDescent="0.35">
      <c r="A39" s="233"/>
      <c r="B39" s="233"/>
      <c r="C39" s="233"/>
      <c r="D39" s="233"/>
      <c r="E39" s="233"/>
      <c r="F39" s="234">
        <v>18288476.606908284</v>
      </c>
      <c r="G39" s="235"/>
      <c r="H39" s="234">
        <v>18259572.687935673</v>
      </c>
      <c r="I39" s="236"/>
      <c r="J39" s="234">
        <v>18341039.920000006</v>
      </c>
      <c r="K39" s="237"/>
      <c r="L39" s="234">
        <v>18342509.537671112</v>
      </c>
      <c r="M39" s="238"/>
      <c r="N39" s="260"/>
      <c r="O39" s="253">
        <v>18622421.464106373</v>
      </c>
      <c r="P39" s="258"/>
      <c r="Q39" s="255">
        <v>19239973.032165147</v>
      </c>
      <c r="R39" s="259"/>
      <c r="S39" s="255">
        <v>19239973.032165147</v>
      </c>
      <c r="T39" s="240"/>
    </row>
    <row r="40" spans="1:20" ht="51.75" customHeight="1" x14ac:dyDescent="0.3">
      <c r="A40" s="179"/>
      <c r="B40" s="241"/>
      <c r="C40" s="242"/>
      <c r="D40" s="242"/>
      <c r="E40" s="242"/>
      <c r="F40" s="243" t="s">
        <v>65</v>
      </c>
      <c r="G40" s="179"/>
      <c r="H40" s="242"/>
      <c r="I40" s="244"/>
      <c r="J40" s="179"/>
      <c r="K40" s="179"/>
      <c r="L40" s="179"/>
      <c r="M40" s="245"/>
      <c r="N40" s="179"/>
      <c r="O40" s="245"/>
      <c r="P40" s="239"/>
      <c r="Q40" s="235"/>
      <c r="R40" s="239"/>
      <c r="S40" s="179"/>
      <c r="T40" s="179"/>
    </row>
    <row r="41" spans="1:20" ht="20.25" customHeight="1" x14ac:dyDescent="0.3">
      <c r="A41" s="179"/>
      <c r="B41" s="179"/>
      <c r="C41" s="179"/>
      <c r="D41" s="179"/>
      <c r="E41" s="179"/>
      <c r="F41" s="179"/>
      <c r="G41" s="179"/>
      <c r="H41" s="179"/>
      <c r="I41" s="179"/>
      <c r="J41" s="179"/>
      <c r="K41" s="179"/>
      <c r="L41" s="179"/>
      <c r="M41" s="179"/>
      <c r="N41" s="179"/>
      <c r="O41" s="179"/>
      <c r="P41" s="239"/>
      <c r="Q41" s="235"/>
      <c r="R41" s="239"/>
      <c r="S41" s="179"/>
      <c r="T41" s="179"/>
    </row>
    <row r="42" spans="1:20" ht="69.75" customHeight="1" x14ac:dyDescent="0.3">
      <c r="A42" s="289" t="s">
        <v>156</v>
      </c>
      <c r="B42" s="289"/>
      <c r="C42" s="289"/>
      <c r="D42" s="289"/>
      <c r="E42" s="289"/>
      <c r="F42" s="289"/>
      <c r="G42" s="289"/>
      <c r="H42" s="179"/>
      <c r="I42" s="179"/>
      <c r="J42" s="179"/>
      <c r="K42" s="179"/>
      <c r="L42" s="179"/>
      <c r="M42" s="179"/>
      <c r="N42" s="179"/>
      <c r="O42" s="179"/>
      <c r="P42" s="239"/>
      <c r="Q42" s="235"/>
      <c r="R42" s="239"/>
      <c r="S42" s="179"/>
      <c r="T42" s="179"/>
    </row>
  </sheetData>
  <mergeCells count="12">
    <mergeCell ref="A42:G42"/>
    <mergeCell ref="A34:A36"/>
    <mergeCell ref="A4:A26"/>
    <mergeCell ref="A27:A31"/>
    <mergeCell ref="A32:A33"/>
    <mergeCell ref="S2:T2"/>
    <mergeCell ref="F2:G2"/>
    <mergeCell ref="Q2:R2"/>
    <mergeCell ref="N2:P2"/>
    <mergeCell ref="L2:M2"/>
    <mergeCell ref="J2:K2"/>
    <mergeCell ref="H2:I2"/>
  </mergeCells>
  <phoneticPr fontId="2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35"/>
  <sheetViews>
    <sheetView showGridLines="0" zoomScale="80" zoomScaleNormal="80" workbookViewId="0">
      <selection activeCell="A5" sqref="A5"/>
    </sheetView>
  </sheetViews>
  <sheetFormatPr baseColWidth="10" defaultColWidth="11.44140625" defaultRowHeight="13.8" x14ac:dyDescent="0.3"/>
  <cols>
    <col min="1" max="1" width="23.44140625" style="96" customWidth="1"/>
    <col min="2" max="2" width="19" style="96" customWidth="1"/>
    <col min="3" max="3" width="15.88671875" style="96" customWidth="1"/>
    <col min="4" max="4" width="14.88671875" style="96" bestFit="1" customWidth="1"/>
    <col min="5" max="5" width="16.44140625" style="96" bestFit="1" customWidth="1"/>
    <col min="6" max="6" width="14.88671875" style="96" bestFit="1" customWidth="1"/>
    <col min="7" max="7" width="16.44140625" style="96" bestFit="1" customWidth="1"/>
    <col min="8" max="8" width="14.88671875" style="96" bestFit="1" customWidth="1"/>
    <col min="9" max="9" width="16.44140625" style="96" bestFit="1" customWidth="1"/>
    <col min="10" max="12" width="14.88671875" style="96" bestFit="1" customWidth="1"/>
    <col min="13" max="13" width="16.44140625" style="96" bestFit="1" customWidth="1"/>
    <col min="14" max="14" width="15" style="96" bestFit="1" customWidth="1"/>
    <col min="15" max="15" width="16.44140625" style="96" bestFit="1" customWidth="1"/>
    <col min="16" max="16" width="15.109375" style="96" customWidth="1"/>
    <col min="17" max="17" width="15.33203125" style="96" customWidth="1"/>
    <col min="18" max="18" width="14.5546875" style="96" bestFit="1" customWidth="1"/>
    <col min="19" max="19" width="16.88671875" style="96" customWidth="1"/>
    <col min="20" max="20" width="12.6640625" style="96" bestFit="1" customWidth="1"/>
    <col min="21" max="21" width="15.6640625" style="96" customWidth="1"/>
    <col min="22" max="22" width="11.44140625" style="96"/>
    <col min="23" max="23" width="17.33203125" style="96" customWidth="1"/>
    <col min="24" max="24" width="12.5546875" style="96" bestFit="1" customWidth="1"/>
    <col min="25" max="25" width="17.44140625" style="96" customWidth="1"/>
    <col min="26" max="26" width="11.44140625" style="96"/>
    <col min="27" max="27" width="13.5546875" style="96" bestFit="1" customWidth="1"/>
    <col min="28" max="16384" width="11.44140625" style="96"/>
  </cols>
  <sheetData>
    <row r="1" spans="1:28" ht="15.6" x14ac:dyDescent="0.3">
      <c r="A1" s="146" t="s">
        <v>64</v>
      </c>
    </row>
    <row r="2" spans="1:28" x14ac:dyDescent="0.3">
      <c r="A2" s="293"/>
      <c r="B2" s="293"/>
      <c r="C2" s="293"/>
      <c r="D2" s="293"/>
      <c r="E2" s="293"/>
      <c r="F2" s="293"/>
      <c r="G2" s="293"/>
      <c r="H2" s="293"/>
    </row>
    <row r="3" spans="1:28" ht="12.75" customHeight="1" x14ac:dyDescent="0.3">
      <c r="A3" s="294" t="s">
        <v>82</v>
      </c>
      <c r="B3" s="294"/>
      <c r="C3" s="294" t="s">
        <v>81</v>
      </c>
      <c r="D3" s="294"/>
      <c r="E3" s="294" t="s">
        <v>80</v>
      </c>
      <c r="F3" s="294"/>
      <c r="G3" s="295" t="s">
        <v>79</v>
      </c>
      <c r="H3" s="295"/>
      <c r="I3" s="296" t="s">
        <v>78</v>
      </c>
      <c r="J3" s="296"/>
      <c r="K3" s="296" t="s">
        <v>77</v>
      </c>
      <c r="L3" s="296"/>
      <c r="M3" s="296" t="s">
        <v>76</v>
      </c>
      <c r="N3" s="296"/>
      <c r="O3" s="296" t="s">
        <v>75</v>
      </c>
      <c r="P3" s="296"/>
      <c r="Q3" s="296" t="s">
        <v>74</v>
      </c>
      <c r="R3" s="296"/>
      <c r="S3" s="296" t="s">
        <v>73</v>
      </c>
      <c r="T3" s="296"/>
      <c r="U3" s="296" t="s">
        <v>97</v>
      </c>
      <c r="V3" s="296"/>
      <c r="W3" s="296" t="s">
        <v>99</v>
      </c>
      <c r="X3" s="296"/>
      <c r="Y3" s="298" t="s">
        <v>107</v>
      </c>
      <c r="Z3" s="299"/>
      <c r="AA3" s="297" t="s">
        <v>109</v>
      </c>
      <c r="AB3" s="297"/>
    </row>
    <row r="4" spans="1:28" x14ac:dyDescent="0.3">
      <c r="A4" s="97" t="s">
        <v>72</v>
      </c>
      <c r="B4" s="97" t="s">
        <v>2</v>
      </c>
      <c r="C4" s="97" t="s">
        <v>72</v>
      </c>
      <c r="D4" s="97" t="s">
        <v>2</v>
      </c>
      <c r="E4" s="97" t="s">
        <v>72</v>
      </c>
      <c r="F4" s="97" t="s">
        <v>2</v>
      </c>
      <c r="G4" s="97" t="s">
        <v>72</v>
      </c>
      <c r="H4" s="98" t="s">
        <v>2</v>
      </c>
      <c r="I4" s="97" t="s">
        <v>72</v>
      </c>
      <c r="J4" s="99" t="s">
        <v>2</v>
      </c>
      <c r="K4" s="97" t="s">
        <v>72</v>
      </c>
      <c r="L4" s="99" t="s">
        <v>2</v>
      </c>
      <c r="M4" s="97" t="s">
        <v>72</v>
      </c>
      <c r="N4" s="99" t="s">
        <v>2</v>
      </c>
      <c r="O4" s="97" t="s">
        <v>72</v>
      </c>
      <c r="P4" s="99" t="s">
        <v>2</v>
      </c>
      <c r="Q4" s="97" t="s">
        <v>72</v>
      </c>
      <c r="R4" s="99" t="s">
        <v>2</v>
      </c>
      <c r="S4" s="97" t="s">
        <v>72</v>
      </c>
      <c r="T4" s="99" t="s">
        <v>2</v>
      </c>
      <c r="U4" s="97" t="s">
        <v>72</v>
      </c>
      <c r="V4" s="99" t="s">
        <v>2</v>
      </c>
      <c r="W4" s="97" t="s">
        <v>72</v>
      </c>
      <c r="X4" s="99" t="s">
        <v>2</v>
      </c>
      <c r="Y4" s="164" t="s">
        <v>72</v>
      </c>
      <c r="Z4" s="164" t="s">
        <v>2</v>
      </c>
      <c r="AA4" s="97" t="s">
        <v>72</v>
      </c>
      <c r="AB4" s="99" t="s">
        <v>2</v>
      </c>
    </row>
    <row r="5" spans="1:28" s="104" customFormat="1" x14ac:dyDescent="0.3">
      <c r="A5" s="100">
        <v>11091176.80279226</v>
      </c>
      <c r="B5" s="100">
        <v>40.086271273452937</v>
      </c>
      <c r="C5" s="100">
        <v>11102542.715228703</v>
      </c>
      <c r="D5" s="100">
        <v>40.110141150396991</v>
      </c>
      <c r="E5" s="100">
        <v>11189806.791832771</v>
      </c>
      <c r="F5" s="100">
        <v>40.374241227479416</v>
      </c>
      <c r="G5" s="101">
        <v>11211569.400523279</v>
      </c>
      <c r="H5" s="101">
        <v>40.458444900847539</v>
      </c>
      <c r="I5" s="102">
        <v>11223843.643247006</v>
      </c>
      <c r="J5" s="102">
        <v>40.463773804808802</v>
      </c>
      <c r="K5" s="102">
        <v>11223820.525769724</v>
      </c>
      <c r="L5" s="102">
        <v>40.463690462559796</v>
      </c>
      <c r="M5" s="102">
        <v>11250981.949088104</v>
      </c>
      <c r="N5" s="102">
        <v>40.561611791857082</v>
      </c>
      <c r="O5" s="102">
        <v>11271352.030182915</v>
      </c>
      <c r="P5" s="102">
        <v>40.530721618322396</v>
      </c>
      <c r="Q5" s="102">
        <v>11325736.841441337</v>
      </c>
      <c r="R5" s="102">
        <v>40.515625178343349</v>
      </c>
      <c r="S5" s="103">
        <v>11335972.559893841</v>
      </c>
      <c r="T5" s="103">
        <v>40.535115056274591</v>
      </c>
      <c r="U5" s="103">
        <v>11340791.79225219</v>
      </c>
      <c r="V5" s="103">
        <v>40.55234767459752</v>
      </c>
      <c r="W5" s="103">
        <v>11389165.151640812</v>
      </c>
      <c r="X5" s="103">
        <v>40.555423739087757</v>
      </c>
      <c r="Y5" s="119">
        <v>11446103.158098942</v>
      </c>
      <c r="Z5" s="170">
        <v>40.314742471797331</v>
      </c>
      <c r="AA5" s="155">
        <v>11467053.303918066</v>
      </c>
      <c r="AB5" s="103">
        <v>40.388531756515668</v>
      </c>
    </row>
    <row r="6" spans="1:28" x14ac:dyDescent="0.3">
      <c r="A6" s="105" t="s">
        <v>45</v>
      </c>
      <c r="K6" s="106"/>
    </row>
    <row r="7" spans="1:28" s="107" customFormat="1" x14ac:dyDescent="0.3"/>
    <row r="8" spans="1:28" s="107" customFormat="1" ht="16.5" customHeight="1" x14ac:dyDescent="0.3">
      <c r="A8" s="294" t="s">
        <v>46</v>
      </c>
      <c r="B8" s="108">
        <v>2009</v>
      </c>
      <c r="C8" s="108">
        <v>2010</v>
      </c>
      <c r="D8" s="108">
        <v>2011</v>
      </c>
      <c r="E8" s="108">
        <v>2012</v>
      </c>
      <c r="F8" s="109">
        <v>2013</v>
      </c>
      <c r="G8" s="109">
        <v>2014</v>
      </c>
      <c r="H8" s="110">
        <v>2015</v>
      </c>
      <c r="I8" s="110">
        <v>2016</v>
      </c>
      <c r="J8" s="110">
        <v>2017</v>
      </c>
      <c r="K8" s="110">
        <v>2018</v>
      </c>
      <c r="L8" s="110">
        <v>2019</v>
      </c>
      <c r="M8" s="110">
        <v>2020</v>
      </c>
      <c r="N8" s="110">
        <v>2021</v>
      </c>
      <c r="O8" s="111">
        <v>2022</v>
      </c>
      <c r="R8" s="161"/>
      <c r="S8" s="161"/>
    </row>
    <row r="9" spans="1:28" s="107" customFormat="1" ht="21.6" customHeight="1" x14ac:dyDescent="0.3">
      <c r="A9" s="300"/>
      <c r="B9" s="97" t="s">
        <v>72</v>
      </c>
      <c r="C9" s="97" t="s">
        <v>72</v>
      </c>
      <c r="D9" s="97" t="s">
        <v>72</v>
      </c>
      <c r="E9" s="97" t="s">
        <v>72</v>
      </c>
      <c r="F9" s="97" t="s">
        <v>72</v>
      </c>
      <c r="G9" s="97" t="s">
        <v>72</v>
      </c>
      <c r="H9" s="97" t="s">
        <v>72</v>
      </c>
      <c r="I9" s="97" t="s">
        <v>72</v>
      </c>
      <c r="J9" s="97" t="s">
        <v>72</v>
      </c>
      <c r="K9" s="97" t="s">
        <v>72</v>
      </c>
      <c r="L9" s="97" t="s">
        <v>72</v>
      </c>
      <c r="M9" s="97" t="s">
        <v>72</v>
      </c>
      <c r="N9" s="164" t="s">
        <v>72</v>
      </c>
      <c r="O9" s="97" t="s">
        <v>72</v>
      </c>
      <c r="R9" s="159"/>
      <c r="S9" s="160"/>
    </row>
    <row r="10" spans="1:28" s="107" customFormat="1" ht="16.5" customHeight="1" x14ac:dyDescent="0.3">
      <c r="A10" s="112" t="s">
        <v>0</v>
      </c>
      <c r="B10" s="101">
        <v>7293410.4544517202</v>
      </c>
      <c r="C10" s="113">
        <v>7302807.5284149442</v>
      </c>
      <c r="D10" s="113">
        <v>7360325.8332732264</v>
      </c>
      <c r="E10" s="113">
        <v>7376633.9777189679</v>
      </c>
      <c r="F10" s="114">
        <v>7382097.8337928439</v>
      </c>
      <c r="G10" s="115">
        <v>7382074.71631556</v>
      </c>
      <c r="H10" s="116">
        <v>7400431.6190881049</v>
      </c>
      <c r="I10" s="116">
        <v>7381756.7898806864</v>
      </c>
      <c r="J10" s="116">
        <v>7406171.437139282</v>
      </c>
      <c r="K10" s="116">
        <v>7416382.8768383898</v>
      </c>
      <c r="L10" s="116">
        <v>7420979.0597703084</v>
      </c>
      <c r="M10" s="116">
        <v>7464025.793015101</v>
      </c>
      <c r="N10" s="171">
        <v>7647564.7820265256</v>
      </c>
      <c r="O10" s="116">
        <v>7663234.2446535826</v>
      </c>
      <c r="R10" s="159"/>
      <c r="S10" s="160"/>
      <c r="T10" s="125"/>
    </row>
    <row r="11" spans="1:28" s="107" customFormat="1" ht="16.5" customHeight="1" x14ac:dyDescent="0.3">
      <c r="A11" s="112" t="s">
        <v>1</v>
      </c>
      <c r="B11" s="101">
        <v>3797734.0827132687</v>
      </c>
      <c r="C11" s="113">
        <v>3799735.1868137582</v>
      </c>
      <c r="D11" s="113">
        <v>3829480.9585595448</v>
      </c>
      <c r="E11" s="113">
        <v>3835114.5692403493</v>
      </c>
      <c r="F11" s="114">
        <v>3841745.8094541631</v>
      </c>
      <c r="G11" s="114">
        <v>3841745.8094541631</v>
      </c>
      <c r="H11" s="117">
        <v>3850550.33</v>
      </c>
      <c r="I11" s="117">
        <v>3889595.2403022288</v>
      </c>
      <c r="J11" s="116">
        <v>3919565.4043020559</v>
      </c>
      <c r="K11" s="116">
        <v>3919589.6830554497</v>
      </c>
      <c r="L11" s="116">
        <v>3919812.732481882</v>
      </c>
      <c r="M11" s="116">
        <v>3925139.3586257114</v>
      </c>
      <c r="N11" s="171">
        <v>3798538.3760724161</v>
      </c>
      <c r="O11" s="116">
        <v>3803819.0592644834</v>
      </c>
      <c r="R11" s="159"/>
      <c r="S11" s="160"/>
      <c r="Y11" s="125"/>
    </row>
    <row r="12" spans="1:28" s="107" customFormat="1" ht="16.5" customHeight="1" x14ac:dyDescent="0.3">
      <c r="A12" s="118" t="s">
        <v>62</v>
      </c>
      <c r="B12" s="119">
        <v>11091144.53716499</v>
      </c>
      <c r="C12" s="120">
        <v>11102542.715228703</v>
      </c>
      <c r="D12" s="120">
        <v>11189806.791832771</v>
      </c>
      <c r="E12" s="120">
        <v>11211748.546959318</v>
      </c>
      <c r="F12" s="121">
        <v>11223843.643247006</v>
      </c>
      <c r="G12" s="121">
        <v>11223820.525769724</v>
      </c>
      <c r="H12" s="119">
        <v>11250981.949088104</v>
      </c>
      <c r="I12" s="119">
        <v>11271352.030182915</v>
      </c>
      <c r="J12" s="119">
        <v>11325736.841441337</v>
      </c>
      <c r="K12" s="119">
        <f>SUM(K10:K11)</f>
        <v>11335972.559893839</v>
      </c>
      <c r="L12" s="119">
        <f>SUM(L10:L11)</f>
        <v>11340791.79225219</v>
      </c>
      <c r="M12" s="119">
        <f>SUM(M10:M11)</f>
        <v>11389165.151640812</v>
      </c>
      <c r="N12" s="172">
        <v>11446103.158098942</v>
      </c>
      <c r="O12" s="119">
        <v>11467053.303918066</v>
      </c>
      <c r="S12" s="125"/>
    </row>
    <row r="13" spans="1:28" s="107" customFormat="1" ht="16.5" customHeight="1" x14ac:dyDescent="0.3">
      <c r="A13" s="38" t="s">
        <v>83</v>
      </c>
      <c r="B13" s="100">
        <v>16577123.052835014</v>
      </c>
      <c r="C13" s="100">
        <v>16577596.014771294</v>
      </c>
      <c r="D13" s="100">
        <v>16525405.80816723</v>
      </c>
      <c r="E13" s="100">
        <v>16499572.113040678</v>
      </c>
      <c r="F13" s="100">
        <v>16514161.460748361</v>
      </c>
      <c r="G13" s="100">
        <v>16514184.578225644</v>
      </c>
      <c r="H13" s="101">
        <v>16487023.154907264</v>
      </c>
      <c r="I13" s="101">
        <v>16538051.75079385</v>
      </c>
      <c r="J13" s="101">
        <v>16628260.638758566</v>
      </c>
      <c r="K13" s="101">
        <v>16629835.713145962</v>
      </c>
      <c r="L13" s="101">
        <f>'Indicador 5'!R7-'Indicadores 8'!L12</f>
        <v>16625016.459476225</v>
      </c>
      <c r="M13" s="101">
        <v>16693799.102197837</v>
      </c>
      <c r="N13" s="173">
        <v>16945751.672937617</v>
      </c>
      <c r="O13" s="101">
        <v>16924801.525189817</v>
      </c>
      <c r="S13" s="125"/>
    </row>
    <row r="14" spans="1:28" s="107" customFormat="1" ht="16.5" customHeight="1" x14ac:dyDescent="0.3">
      <c r="C14" s="122"/>
      <c r="D14" s="122"/>
      <c r="E14" s="122"/>
      <c r="F14" s="122"/>
      <c r="G14" s="123"/>
      <c r="I14" s="124"/>
      <c r="K14" s="125"/>
      <c r="M14" s="126"/>
      <c r="X14" s="126"/>
      <c r="Y14" s="126"/>
    </row>
    <row r="15" spans="1:28" s="107" customFormat="1" ht="16.5" customHeight="1" x14ac:dyDescent="0.3">
      <c r="K15" s="126"/>
      <c r="L15" s="126"/>
      <c r="M15" s="137"/>
      <c r="O15" s="156"/>
      <c r="P15" s="126"/>
      <c r="X15" s="126"/>
      <c r="Y15" s="126"/>
    </row>
    <row r="16" spans="1:28" ht="14.4" x14ac:dyDescent="0.3">
      <c r="K16" s="127"/>
      <c r="L16" s="127"/>
      <c r="M16" s="138"/>
      <c r="N16" s="127"/>
      <c r="O16" s="128"/>
      <c r="P16" s="128"/>
      <c r="X16" s="129"/>
      <c r="Y16" s="129"/>
    </row>
    <row r="17" spans="5:25" ht="14.4" x14ac:dyDescent="0.3">
      <c r="E17" s="129"/>
      <c r="F17" s="129"/>
      <c r="G17" s="129"/>
      <c r="L17" s="130"/>
      <c r="M17" s="137"/>
      <c r="N17" s="137"/>
      <c r="O17" s="132"/>
      <c r="P17" s="161"/>
      <c r="Q17" s="161"/>
      <c r="R17" s="129"/>
      <c r="S17" s="129"/>
      <c r="X17" s="129"/>
      <c r="Y17" s="129"/>
    </row>
    <row r="18" spans="5:25" ht="14.4" x14ac:dyDescent="0.3">
      <c r="E18" s="84"/>
      <c r="F18" s="133"/>
      <c r="G18" s="129"/>
      <c r="L18" s="130"/>
      <c r="M18" s="157"/>
      <c r="N18" s="158"/>
      <c r="O18" s="132"/>
      <c r="P18" s="162"/>
      <c r="Q18" s="163"/>
      <c r="R18" s="129"/>
      <c r="S18" s="129"/>
      <c r="X18" s="129"/>
      <c r="Y18" s="129"/>
    </row>
    <row r="19" spans="5:25" ht="14.4" x14ac:dyDescent="0.3">
      <c r="E19" s="84"/>
      <c r="F19" s="129"/>
      <c r="G19" s="129"/>
      <c r="L19" s="129"/>
      <c r="M19" s="157"/>
      <c r="N19" s="158"/>
      <c r="O19" s="129"/>
      <c r="P19" s="161"/>
      <c r="Q19" s="161"/>
      <c r="R19" s="129"/>
      <c r="S19" s="129"/>
      <c r="T19" s="129"/>
      <c r="U19" s="129"/>
      <c r="V19" s="129"/>
      <c r="X19" s="129"/>
      <c r="Y19" s="129"/>
    </row>
    <row r="20" spans="5:25" ht="14.4" x14ac:dyDescent="0.3">
      <c r="E20" s="84"/>
      <c r="F20" s="133"/>
      <c r="G20" s="129"/>
      <c r="L20" s="129"/>
      <c r="M20" s="157"/>
      <c r="N20" s="158"/>
      <c r="O20" s="129"/>
      <c r="P20" s="162"/>
      <c r="Q20" s="163"/>
      <c r="R20" s="129"/>
      <c r="S20" s="129"/>
      <c r="T20" s="129"/>
      <c r="U20" s="129"/>
      <c r="V20" s="129"/>
    </row>
    <row r="21" spans="5:25" ht="14.4" x14ac:dyDescent="0.3">
      <c r="E21" s="84"/>
      <c r="F21" s="129"/>
      <c r="G21" s="129"/>
      <c r="K21" s="127"/>
      <c r="L21" s="127"/>
      <c r="M21" s="129"/>
      <c r="O21" s="129"/>
      <c r="P21" s="162"/>
      <c r="Q21" s="163"/>
      <c r="R21" s="129"/>
      <c r="S21" s="129"/>
      <c r="T21" s="129"/>
      <c r="U21" s="129"/>
      <c r="V21" s="129"/>
    </row>
    <row r="22" spans="5:25" ht="14.4" x14ac:dyDescent="0.3">
      <c r="K22" s="131"/>
      <c r="L22" s="130"/>
      <c r="M22" s="129"/>
      <c r="O22" s="129"/>
      <c r="P22" s="162"/>
      <c r="Q22" s="163"/>
      <c r="R22" s="129"/>
      <c r="S22" s="129"/>
      <c r="T22" s="129"/>
      <c r="U22" s="129"/>
      <c r="V22" s="129"/>
    </row>
    <row r="23" spans="5:25" ht="14.4" x14ac:dyDescent="0.3">
      <c r="K23" s="131"/>
      <c r="L23" s="130"/>
      <c r="M23" s="129"/>
      <c r="O23" s="129"/>
      <c r="P23" s="162"/>
      <c r="Q23" s="163"/>
      <c r="R23" s="129"/>
      <c r="S23" s="129"/>
      <c r="T23" s="129"/>
      <c r="U23" s="129"/>
      <c r="V23" s="129"/>
    </row>
    <row r="24" spans="5:25" ht="14.4" x14ac:dyDescent="0.3">
      <c r="K24" s="129"/>
      <c r="L24" s="129"/>
      <c r="M24" s="129"/>
      <c r="O24" s="129"/>
      <c r="P24" s="162"/>
      <c r="Q24" s="163"/>
      <c r="R24" s="129"/>
      <c r="S24" s="129"/>
      <c r="T24" s="129"/>
      <c r="U24" s="129"/>
      <c r="V24" s="129"/>
    </row>
    <row r="25" spans="5:25" ht="14.4" x14ac:dyDescent="0.3">
      <c r="O25" s="129"/>
      <c r="P25" s="162"/>
      <c r="Q25" s="163"/>
      <c r="R25" s="129"/>
      <c r="S25" s="129"/>
      <c r="T25" s="129"/>
      <c r="U25" s="129"/>
      <c r="V25" s="129"/>
    </row>
    <row r="26" spans="5:25" ht="14.4" x14ac:dyDescent="0.3">
      <c r="O26" s="129"/>
      <c r="P26" s="162"/>
      <c r="Q26" s="163"/>
      <c r="R26" s="129"/>
      <c r="S26" s="129"/>
      <c r="T26" s="129"/>
      <c r="U26" s="129"/>
      <c r="V26" s="129"/>
    </row>
    <row r="27" spans="5:25" ht="14.4" x14ac:dyDescent="0.3">
      <c r="O27" s="129"/>
      <c r="P27" s="162"/>
      <c r="Q27" s="163"/>
      <c r="R27" s="129"/>
      <c r="S27" s="129"/>
      <c r="T27" s="129"/>
      <c r="U27" s="129"/>
      <c r="V27" s="129"/>
    </row>
    <row r="28" spans="5:25" ht="14.4" x14ac:dyDescent="0.3">
      <c r="O28" s="129"/>
      <c r="P28" s="162"/>
      <c r="Q28" s="163"/>
      <c r="R28" s="129"/>
      <c r="S28" s="129"/>
      <c r="T28" s="129"/>
      <c r="U28" s="129"/>
      <c r="V28" s="129"/>
    </row>
    <row r="29" spans="5:25" ht="14.4" x14ac:dyDescent="0.3">
      <c r="O29" s="129"/>
      <c r="P29" s="162"/>
      <c r="Q29" s="163"/>
      <c r="R29" s="129"/>
      <c r="S29" s="129"/>
      <c r="T29" s="129"/>
      <c r="U29" s="129"/>
      <c r="V29" s="129"/>
    </row>
    <row r="30" spans="5:25" ht="14.4" x14ac:dyDescent="0.3">
      <c r="O30" s="129"/>
      <c r="P30" s="162"/>
      <c r="Q30" s="163"/>
      <c r="R30" s="129"/>
      <c r="S30" s="129"/>
      <c r="T30" s="129"/>
      <c r="U30" s="129"/>
      <c r="V30" s="129"/>
    </row>
    <row r="31" spans="5:25" ht="14.4" x14ac:dyDescent="0.3">
      <c r="O31" s="129"/>
      <c r="P31" s="162"/>
      <c r="Q31" s="163"/>
      <c r="R31" s="129"/>
      <c r="S31" s="129"/>
      <c r="T31" s="129"/>
      <c r="U31" s="129"/>
      <c r="V31" s="129"/>
    </row>
    <row r="32" spans="5:25" ht="14.4" x14ac:dyDescent="0.3">
      <c r="O32" s="129"/>
      <c r="P32" s="162"/>
      <c r="Q32" s="163"/>
      <c r="R32" s="129"/>
      <c r="S32" s="129"/>
      <c r="T32" s="129"/>
      <c r="U32" s="129"/>
      <c r="V32" s="129"/>
    </row>
    <row r="33" spans="15:22" ht="14.4" x14ac:dyDescent="0.3">
      <c r="O33" s="129"/>
      <c r="P33" s="162"/>
      <c r="Q33" s="163"/>
      <c r="R33" s="129"/>
      <c r="S33" s="129"/>
      <c r="T33" s="129"/>
      <c r="U33" s="129"/>
      <c r="V33" s="129"/>
    </row>
    <row r="34" spans="15:22" x14ac:dyDescent="0.3">
      <c r="O34" s="129"/>
      <c r="P34" s="129"/>
      <c r="Q34" s="129"/>
      <c r="R34" s="129"/>
      <c r="S34" s="129"/>
      <c r="T34" s="129"/>
      <c r="U34" s="129"/>
      <c r="V34" s="129"/>
    </row>
    <row r="35" spans="15:22" x14ac:dyDescent="0.3">
      <c r="O35" s="129"/>
      <c r="P35" s="129"/>
      <c r="Q35" s="129"/>
      <c r="R35" s="129"/>
      <c r="S35" s="129"/>
      <c r="T35" s="129"/>
      <c r="U35" s="129"/>
      <c r="V35" s="129"/>
    </row>
  </sheetData>
  <mergeCells count="16">
    <mergeCell ref="I3:J3"/>
    <mergeCell ref="AA3:AB3"/>
    <mergeCell ref="Y3:Z3"/>
    <mergeCell ref="A8:A9"/>
    <mergeCell ref="S3:T3"/>
    <mergeCell ref="O3:P3"/>
    <mergeCell ref="K3:L3"/>
    <mergeCell ref="Q3:R3"/>
    <mergeCell ref="M3:N3"/>
    <mergeCell ref="W3:X3"/>
    <mergeCell ref="U3:V3"/>
    <mergeCell ref="A2:H2"/>
    <mergeCell ref="A3:B3"/>
    <mergeCell ref="C3:D3"/>
    <mergeCell ref="E3:F3"/>
    <mergeCell ref="G3:H3"/>
  </mergeCells>
  <pageMargins left="0.2" right="0.2" top="1" bottom="1"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27"/>
  <sheetViews>
    <sheetView showGridLines="0" workbookViewId="0"/>
  </sheetViews>
  <sheetFormatPr baseColWidth="10" defaultColWidth="11.44140625" defaultRowHeight="18" customHeight="1" x14ac:dyDescent="0.3"/>
  <cols>
    <col min="1" max="1" width="24" style="25" bestFit="1" customWidth="1"/>
    <col min="2" max="2" width="23.109375" style="25" bestFit="1" customWidth="1"/>
    <col min="3" max="3" width="16.5546875" style="25" bestFit="1" customWidth="1"/>
    <col min="4" max="4" width="18" style="25" bestFit="1" customWidth="1"/>
    <col min="5" max="5" width="12.33203125" style="25" bestFit="1" customWidth="1"/>
    <col min="6" max="6" width="11.44140625" style="25"/>
    <col min="7" max="7" width="26.44140625" style="25" bestFit="1" customWidth="1"/>
    <col min="8" max="8" width="12.88671875" style="25" bestFit="1" customWidth="1"/>
    <col min="9" max="9" width="16.6640625" style="25" bestFit="1" customWidth="1"/>
    <col min="10" max="10" width="19.88671875" style="25" bestFit="1" customWidth="1"/>
    <col min="11" max="11" width="12.33203125" style="25" bestFit="1" customWidth="1"/>
    <col min="12" max="16384" width="11.44140625" style="25"/>
  </cols>
  <sheetData>
    <row r="1" spans="1:12" s="28" customFormat="1" ht="18" customHeight="1" x14ac:dyDescent="0.3">
      <c r="A1" s="144" t="s">
        <v>150</v>
      </c>
      <c r="G1" s="165" t="s">
        <v>148</v>
      </c>
      <c r="H1" s="166"/>
      <c r="I1" s="166"/>
      <c r="J1" s="166"/>
      <c r="K1" s="166"/>
      <c r="L1" s="166"/>
    </row>
    <row r="2" spans="1:12" ht="18" customHeight="1" x14ac:dyDescent="0.3">
      <c r="A2" s="140" t="s">
        <v>135</v>
      </c>
      <c r="B2" s="140" t="s">
        <v>66</v>
      </c>
      <c r="C2" s="140" t="s">
        <v>131</v>
      </c>
      <c r="D2" s="140" t="s">
        <v>132</v>
      </c>
      <c r="E2" s="140" t="s">
        <v>133</v>
      </c>
      <c r="G2" s="167" t="s">
        <v>134</v>
      </c>
      <c r="H2" s="167" t="s">
        <v>149</v>
      </c>
      <c r="I2" s="167" t="s">
        <v>131</v>
      </c>
      <c r="J2" s="167" t="s">
        <v>132</v>
      </c>
      <c r="K2" s="167" t="s">
        <v>133</v>
      </c>
      <c r="L2" s="95"/>
    </row>
    <row r="3" spans="1:12" ht="18" customHeight="1" x14ac:dyDescent="0.3">
      <c r="A3" s="39" t="s">
        <v>121</v>
      </c>
      <c r="B3" s="40">
        <f t="shared" ref="B3:B21" si="0">SUM(C3:E3)</f>
        <v>2632482.46577828</v>
      </c>
      <c r="C3" s="40">
        <v>1651981.6460443856</v>
      </c>
      <c r="D3" s="40">
        <v>617233.71013583126</v>
      </c>
      <c r="E3" s="40">
        <v>363267.1095980627</v>
      </c>
      <c r="G3" s="168" t="s">
        <v>121</v>
      </c>
      <c r="H3" s="169">
        <v>2632482.4675656804</v>
      </c>
      <c r="I3" s="169">
        <v>1651981.6462316632</v>
      </c>
      <c r="J3" s="169">
        <v>617233.7107460635</v>
      </c>
      <c r="K3" s="169">
        <v>363267.11058795371</v>
      </c>
      <c r="L3" s="95"/>
    </row>
    <row r="4" spans="1:12" ht="18" customHeight="1" x14ac:dyDescent="0.3">
      <c r="A4" s="39" t="s">
        <v>116</v>
      </c>
      <c r="B4" s="40">
        <f t="shared" si="0"/>
        <v>1364812.5531808832</v>
      </c>
      <c r="C4" s="40">
        <v>666141.70266076061</v>
      </c>
      <c r="D4" s="40">
        <v>406856.16024204512</v>
      </c>
      <c r="E4" s="40">
        <v>291814.69027807738</v>
      </c>
      <c r="G4" s="168" t="s">
        <v>116</v>
      </c>
      <c r="H4" s="169">
        <v>1364586.7200202574</v>
      </c>
      <c r="I4" s="169">
        <v>666016.28012972476</v>
      </c>
      <c r="J4" s="169">
        <v>406798.72517552704</v>
      </c>
      <c r="K4" s="169">
        <v>291771.71471500571</v>
      </c>
      <c r="L4" s="95"/>
    </row>
    <row r="5" spans="1:12" ht="18" customHeight="1" x14ac:dyDescent="0.3">
      <c r="A5" s="39" t="s">
        <v>125</v>
      </c>
      <c r="B5" s="40">
        <f t="shared" si="0"/>
        <v>369725.90818527882</v>
      </c>
      <c r="C5" s="40">
        <v>112702.32471828333</v>
      </c>
      <c r="D5" s="40">
        <v>237477.27847264419</v>
      </c>
      <c r="E5" s="40">
        <v>19546.3049943513</v>
      </c>
      <c r="G5" s="168" t="s">
        <v>125</v>
      </c>
      <c r="H5" s="169">
        <v>367088.88572353899</v>
      </c>
      <c r="I5" s="169">
        <v>112668.84388127385</v>
      </c>
      <c r="J5" s="169">
        <v>234940.40848860083</v>
      </c>
      <c r="K5" s="169">
        <v>19479.6333536643</v>
      </c>
      <c r="L5" s="95"/>
    </row>
    <row r="6" spans="1:12" ht="18" customHeight="1" x14ac:dyDescent="0.3">
      <c r="A6" s="39" t="s">
        <v>112</v>
      </c>
      <c r="B6" s="40">
        <f t="shared" si="0"/>
        <v>152554.47423391673</v>
      </c>
      <c r="C6" s="40">
        <v>61182.665767595252</v>
      </c>
      <c r="D6" s="40">
        <v>67057.633870128353</v>
      </c>
      <c r="E6" s="40">
        <v>24314.174596193126</v>
      </c>
      <c r="G6" s="168" t="s">
        <v>112</v>
      </c>
      <c r="H6" s="169">
        <v>152468.33729601867</v>
      </c>
      <c r="I6" s="169">
        <v>61164.047234280035</v>
      </c>
      <c r="J6" s="169">
        <v>66991.474985190158</v>
      </c>
      <c r="K6" s="169">
        <v>24312.815076548464</v>
      </c>
      <c r="L6" s="95"/>
    </row>
    <row r="7" spans="1:12" ht="18" customHeight="1" x14ac:dyDescent="0.3">
      <c r="A7" s="39" t="s">
        <v>118</v>
      </c>
      <c r="B7" s="40">
        <f t="shared" si="0"/>
        <v>2474637.8166165203</v>
      </c>
      <c r="C7" s="40">
        <v>1050270.1248870047</v>
      </c>
      <c r="D7" s="40">
        <v>709234.05005971831</v>
      </c>
      <c r="E7" s="40">
        <v>715133.64166979736</v>
      </c>
      <c r="G7" s="168" t="s">
        <v>118</v>
      </c>
      <c r="H7" s="169">
        <v>2474668.7665966731</v>
      </c>
      <c r="I7" s="169">
        <v>1050287.5045558061</v>
      </c>
      <c r="J7" s="169">
        <v>709238.41963166348</v>
      </c>
      <c r="K7" s="169">
        <v>715142.84240920353</v>
      </c>
      <c r="L7" s="95"/>
    </row>
    <row r="8" spans="1:12" ht="18" customHeight="1" x14ac:dyDescent="0.3">
      <c r="A8" s="39" t="s">
        <v>141</v>
      </c>
      <c r="B8" s="40">
        <f t="shared" si="0"/>
        <v>1935988.5425800302</v>
      </c>
      <c r="C8" s="40">
        <v>1261790.5196066652</v>
      </c>
      <c r="D8" s="40">
        <v>287701.01383071451</v>
      </c>
      <c r="E8" s="40">
        <v>386497.00914265047</v>
      </c>
      <c r="G8" s="168" t="s">
        <v>141</v>
      </c>
      <c r="H8" s="169">
        <v>1928392.6952828153</v>
      </c>
      <c r="I8" s="169">
        <v>1256435.7855284151</v>
      </c>
      <c r="J8" s="169">
        <v>286864.97437331377</v>
      </c>
      <c r="K8" s="169">
        <v>385091.93538108637</v>
      </c>
      <c r="L8" s="95"/>
    </row>
    <row r="9" spans="1:12" ht="18" customHeight="1" x14ac:dyDescent="0.3">
      <c r="A9" s="39" t="s">
        <v>120</v>
      </c>
      <c r="B9" s="40">
        <f t="shared" si="0"/>
        <v>1033771.3005386273</v>
      </c>
      <c r="C9" s="40">
        <v>654946.81210944068</v>
      </c>
      <c r="D9" s="40">
        <v>237033.86380873949</v>
      </c>
      <c r="E9" s="40">
        <v>141790.62462044717</v>
      </c>
      <c r="G9" s="168" t="s">
        <v>120</v>
      </c>
      <c r="H9" s="169">
        <v>1033858.0054198123</v>
      </c>
      <c r="I9" s="169">
        <v>655012.10614968021</v>
      </c>
      <c r="J9" s="169">
        <v>237034.26550811779</v>
      </c>
      <c r="K9" s="169">
        <v>141811.63376201421</v>
      </c>
      <c r="L9" s="95"/>
    </row>
    <row r="10" spans="1:12" ht="18" customHeight="1" x14ac:dyDescent="0.3">
      <c r="A10" s="39" t="s">
        <v>123</v>
      </c>
      <c r="B10" s="40">
        <f t="shared" si="0"/>
        <v>628.02115114715536</v>
      </c>
      <c r="C10" s="40">
        <v>448.96046465200931</v>
      </c>
      <c r="D10" s="40">
        <v>112.68240224089942</v>
      </c>
      <c r="E10" s="40">
        <v>66.378284254246623</v>
      </c>
      <c r="G10" s="168" t="s">
        <v>123</v>
      </c>
      <c r="H10" s="169">
        <v>628.02115118700146</v>
      </c>
      <c r="I10" s="169">
        <v>448.96046465200931</v>
      </c>
      <c r="J10" s="169">
        <v>112.68240228074549</v>
      </c>
      <c r="K10" s="169">
        <v>66.378284254246608</v>
      </c>
      <c r="L10" s="95"/>
    </row>
    <row r="11" spans="1:12" ht="18" customHeight="1" x14ac:dyDescent="0.3">
      <c r="A11" s="39" t="s">
        <v>124</v>
      </c>
      <c r="B11" s="40">
        <f t="shared" si="0"/>
        <v>48.391672164308886</v>
      </c>
      <c r="C11" s="40">
        <v>28.151010519226421</v>
      </c>
      <c r="D11" s="40">
        <v>16.807859479942248</v>
      </c>
      <c r="E11" s="40">
        <v>3.4328021651402132</v>
      </c>
      <c r="G11" s="168" t="s">
        <v>124</v>
      </c>
      <c r="H11" s="169">
        <v>48.391672146360932</v>
      </c>
      <c r="I11" s="169">
        <v>28.151010519226421</v>
      </c>
      <c r="J11" s="169">
        <v>16.807859461994298</v>
      </c>
      <c r="K11" s="169">
        <v>3.4328021651402132</v>
      </c>
      <c r="L11" s="95"/>
    </row>
    <row r="12" spans="1:12" ht="18" customHeight="1" x14ac:dyDescent="0.3">
      <c r="A12" s="39" t="s">
        <v>114</v>
      </c>
      <c r="B12" s="40">
        <f t="shared" si="0"/>
        <v>289211.07251147326</v>
      </c>
      <c r="C12" s="40">
        <v>163838.88755159653</v>
      </c>
      <c r="D12" s="40">
        <v>66835.172497478299</v>
      </c>
      <c r="E12" s="40">
        <v>58537.012462398423</v>
      </c>
      <c r="G12" s="168" t="s">
        <v>117</v>
      </c>
      <c r="H12" s="169">
        <v>324359.78191568179</v>
      </c>
      <c r="I12" s="169">
        <v>167065.7939262485</v>
      </c>
      <c r="J12" s="169">
        <v>64320.395602257515</v>
      </c>
      <c r="K12" s="169">
        <v>92973.592387175799</v>
      </c>
      <c r="L12" s="95"/>
    </row>
    <row r="13" spans="1:12" ht="18" customHeight="1" x14ac:dyDescent="0.3">
      <c r="A13" s="39" t="s">
        <v>117</v>
      </c>
      <c r="B13" s="40">
        <f t="shared" si="0"/>
        <v>324360.10173878947</v>
      </c>
      <c r="C13" s="40">
        <v>167065.7963618584</v>
      </c>
      <c r="D13" s="40">
        <v>64320.297598472171</v>
      </c>
      <c r="E13" s="40">
        <v>92974.00777845885</v>
      </c>
      <c r="G13" s="168" t="s">
        <v>114</v>
      </c>
      <c r="H13" s="169">
        <v>289211.07282666216</v>
      </c>
      <c r="I13" s="169">
        <v>163838.88786300662</v>
      </c>
      <c r="J13" s="169">
        <v>66835.172461718495</v>
      </c>
      <c r="K13" s="169">
        <v>58537.012501937061</v>
      </c>
      <c r="L13" s="95"/>
    </row>
    <row r="14" spans="1:12" ht="18" customHeight="1" x14ac:dyDescent="0.3">
      <c r="A14" s="39" t="s">
        <v>143</v>
      </c>
      <c r="B14" s="40">
        <f t="shared" si="0"/>
        <v>927080.56884785206</v>
      </c>
      <c r="C14" s="40">
        <v>492573.89219633659</v>
      </c>
      <c r="D14" s="40">
        <v>245758.77313240015</v>
      </c>
      <c r="E14" s="40">
        <v>188747.90351911535</v>
      </c>
      <c r="G14" s="168" t="s">
        <v>147</v>
      </c>
      <c r="H14" s="169">
        <v>927041.04311042989</v>
      </c>
      <c r="I14" s="169">
        <v>492566.00028278329</v>
      </c>
      <c r="J14" s="169">
        <v>245727.37871290406</v>
      </c>
      <c r="K14" s="169">
        <v>188747.66411474251</v>
      </c>
      <c r="L14" s="95"/>
    </row>
    <row r="15" spans="1:12" ht="18" customHeight="1" x14ac:dyDescent="0.3">
      <c r="A15" s="39" t="s">
        <v>119</v>
      </c>
      <c r="B15" s="40">
        <f t="shared" si="0"/>
        <v>1279369.0443183128</v>
      </c>
      <c r="C15" s="40">
        <v>638122.71432181436</v>
      </c>
      <c r="D15" s="40">
        <v>357424.31554312765</v>
      </c>
      <c r="E15" s="40">
        <v>283822.01445337082</v>
      </c>
      <c r="G15" s="168" t="s">
        <v>119</v>
      </c>
      <c r="H15" s="169">
        <v>1279369.0443446864</v>
      </c>
      <c r="I15" s="169">
        <v>638122.71434822248</v>
      </c>
      <c r="J15" s="169">
        <v>357424.31550940353</v>
      </c>
      <c r="K15" s="169">
        <v>283822.01448706049</v>
      </c>
      <c r="L15" s="95"/>
    </row>
    <row r="16" spans="1:12" ht="18" customHeight="1" x14ac:dyDescent="0.3">
      <c r="A16" s="39" t="s">
        <v>110</v>
      </c>
      <c r="B16" s="40">
        <f t="shared" si="0"/>
        <v>359429.57218088466</v>
      </c>
      <c r="C16" s="40">
        <v>138893.45338397761</v>
      </c>
      <c r="D16" s="40">
        <v>174754.4923337306</v>
      </c>
      <c r="E16" s="40">
        <v>45781.626463176442</v>
      </c>
      <c r="G16" s="168" t="s">
        <v>110</v>
      </c>
      <c r="H16" s="169">
        <v>359429.569432816</v>
      </c>
      <c r="I16" s="169">
        <v>138893.45355379416</v>
      </c>
      <c r="J16" s="169">
        <v>174754.48934916651</v>
      </c>
      <c r="K16" s="169">
        <v>45781.626529855283</v>
      </c>
      <c r="L16" s="95"/>
    </row>
    <row r="17" spans="1:12" ht="18" customHeight="1" x14ac:dyDescent="0.3">
      <c r="A17" s="39" t="s">
        <v>142</v>
      </c>
      <c r="B17" s="40">
        <f t="shared" si="0"/>
        <v>145006.48916951832</v>
      </c>
      <c r="C17" s="40">
        <v>85827.824347463524</v>
      </c>
      <c r="D17" s="40">
        <v>30077.825820337581</v>
      </c>
      <c r="E17" s="40">
        <v>29100.839001717217</v>
      </c>
      <c r="G17" s="168" t="s">
        <v>142</v>
      </c>
      <c r="H17" s="169">
        <v>145009.57091750327</v>
      </c>
      <c r="I17" s="169">
        <v>85827.74117103641</v>
      </c>
      <c r="J17" s="169">
        <v>30072.855827920044</v>
      </c>
      <c r="K17" s="169">
        <v>29108.97391854681</v>
      </c>
      <c r="L17" s="95"/>
    </row>
    <row r="18" spans="1:12" ht="18" customHeight="1" x14ac:dyDescent="0.3">
      <c r="A18" s="39" t="s">
        <v>115</v>
      </c>
      <c r="B18" s="40">
        <f t="shared" si="0"/>
        <v>180619.15213637892</v>
      </c>
      <c r="C18" s="40">
        <v>113792.64954892133</v>
      </c>
      <c r="D18" s="40">
        <v>59868.559256080567</v>
      </c>
      <c r="E18" s="40">
        <v>6957.9433313770323</v>
      </c>
      <c r="G18" s="168" t="s">
        <v>115</v>
      </c>
      <c r="H18" s="169">
        <v>168273.47243312182</v>
      </c>
      <c r="I18" s="169">
        <v>103573.72029401429</v>
      </c>
      <c r="J18" s="169">
        <v>58047.696537853917</v>
      </c>
      <c r="K18" s="169">
        <v>6652.0556012536108</v>
      </c>
      <c r="L18" s="95"/>
    </row>
    <row r="19" spans="1:12" ht="18" customHeight="1" x14ac:dyDescent="0.3">
      <c r="A19" s="39" t="s">
        <v>113</v>
      </c>
      <c r="B19" s="40">
        <f t="shared" si="0"/>
        <v>171399.1215550529</v>
      </c>
      <c r="C19" s="40">
        <v>114758.92020086605</v>
      </c>
      <c r="D19" s="40">
        <v>40053.70565161499</v>
      </c>
      <c r="E19" s="40">
        <v>16586.495702571854</v>
      </c>
      <c r="G19" s="168" t="s">
        <v>113</v>
      </c>
      <c r="H19" s="169">
        <v>171407.32708310423</v>
      </c>
      <c r="I19" s="169">
        <v>114762.42526236431</v>
      </c>
      <c r="J19" s="169">
        <v>40053.815922809314</v>
      </c>
      <c r="K19" s="169">
        <v>16591.085897930607</v>
      </c>
      <c r="L19" s="95"/>
    </row>
    <row r="20" spans="1:12" ht="18" customHeight="1" x14ac:dyDescent="0.3">
      <c r="A20" s="39" t="s">
        <v>111</v>
      </c>
      <c r="B20" s="40">
        <f t="shared" si="0"/>
        <v>303936.00753780024</v>
      </c>
      <c r="C20" s="40">
        <v>134162.91333303682</v>
      </c>
      <c r="D20" s="40">
        <v>136735.43063262</v>
      </c>
      <c r="E20" s="40">
        <v>33037.663572143436</v>
      </c>
      <c r="G20" s="168" t="s">
        <v>111</v>
      </c>
      <c r="H20" s="169">
        <v>303950.46044412156</v>
      </c>
      <c r="I20" s="169">
        <v>134166.43012894451</v>
      </c>
      <c r="J20" s="169">
        <v>136742.91801399394</v>
      </c>
      <c r="K20" s="169">
        <v>33041.112301183093</v>
      </c>
      <c r="L20" s="95"/>
    </row>
    <row r="21" spans="1:12" ht="18" customHeight="1" x14ac:dyDescent="0.3">
      <c r="A21" s="39" t="s">
        <v>122</v>
      </c>
      <c r="B21" s="40">
        <f t="shared" si="0"/>
        <v>276951.9457927706</v>
      </c>
      <c r="C21" s="40">
        <v>154704.28613839019</v>
      </c>
      <c r="D21" s="40">
        <v>65267.28611707544</v>
      </c>
      <c r="E21" s="40">
        <v>56980.373537304957</v>
      </c>
      <c r="G21" s="168" t="s">
        <v>122</v>
      </c>
      <c r="H21" s="169">
        <v>276963.86219161394</v>
      </c>
      <c r="I21" s="169">
        <v>154704.2900100938</v>
      </c>
      <c r="J21" s="169">
        <v>65274.809357928854</v>
      </c>
      <c r="K21" s="169">
        <v>56984.762823591285</v>
      </c>
      <c r="L21" s="95"/>
    </row>
    <row r="22" spans="1:12" ht="18" customHeight="1" x14ac:dyDescent="0.3">
      <c r="A22" s="302" t="s">
        <v>66</v>
      </c>
      <c r="B22" s="141">
        <f>SUM(B3:B21)</f>
        <v>14222012.54972568</v>
      </c>
      <c r="C22" s="142">
        <f>SUM(C3:C21)</f>
        <v>7663234.2446535667</v>
      </c>
      <c r="D22" s="142">
        <f>SUM(D3:D21)</f>
        <v>3803819.0592644797</v>
      </c>
      <c r="E22" s="142">
        <f>SUM(E3:E21)</f>
        <v>2754959.2458076328</v>
      </c>
      <c r="G22" s="168" t="s">
        <v>146</v>
      </c>
      <c r="H22" s="169">
        <v>53.059606242300909</v>
      </c>
      <c r="I22" s="169"/>
      <c r="J22" s="169">
        <v>53.059606242300909</v>
      </c>
      <c r="K22" s="169"/>
      <c r="L22" s="95"/>
    </row>
    <row r="23" spans="1:12" ht="18" customHeight="1" x14ac:dyDescent="0.3">
      <c r="A23" s="302"/>
      <c r="B23" s="141"/>
      <c r="C23" s="301">
        <f>C22+D22</f>
        <v>11467053.303918047</v>
      </c>
      <c r="D23" s="301"/>
      <c r="E23" s="141"/>
      <c r="G23" s="168" t="s">
        <v>149</v>
      </c>
      <c r="H23" s="169">
        <v>14199290.555034112</v>
      </c>
      <c r="I23" s="169">
        <v>7647564.7820265209</v>
      </c>
      <c r="J23" s="169">
        <v>3798538.3760724179</v>
      </c>
      <c r="K23" s="169">
        <v>2753187.3969351724</v>
      </c>
      <c r="L23" s="95"/>
    </row>
    <row r="24" spans="1:12" ht="18" customHeight="1" x14ac:dyDescent="0.3">
      <c r="I24" s="26">
        <f>I23+J23</f>
        <v>11446103.15809894</v>
      </c>
    </row>
    <row r="26" spans="1:12" ht="18" customHeight="1" x14ac:dyDescent="0.3">
      <c r="C26" s="26"/>
      <c r="E26" s="26"/>
    </row>
    <row r="27" spans="1:12" ht="18" customHeight="1" x14ac:dyDescent="0.3">
      <c r="C27" s="26"/>
    </row>
  </sheetData>
  <mergeCells count="2">
    <mergeCell ref="C23:D23"/>
    <mergeCell ref="A22:A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Metadatos</vt:lpstr>
      <vt:lpstr>Indicador 5</vt:lpstr>
      <vt:lpstr>indicador 5_CCAA</vt:lpstr>
      <vt:lpstr>Indicador 6</vt:lpstr>
      <vt:lpstr>indicador 6_CCAA</vt:lpstr>
      <vt:lpstr>Indicador 7</vt:lpstr>
      <vt:lpstr>Indicadores 8</vt:lpstr>
      <vt:lpstr>indicador 8_CCAA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erobla</dc:creator>
  <cp:lastModifiedBy>Sánchez López, Maria Luisa (Tragsatec)</cp:lastModifiedBy>
  <dcterms:created xsi:type="dcterms:W3CDTF">2014-06-05T09:26:07Z</dcterms:created>
  <dcterms:modified xsi:type="dcterms:W3CDTF">2024-01-09T12:19:09Z</dcterms:modified>
</cp:coreProperties>
</file>