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2022\"/>
    </mc:Choice>
  </mc:AlternateContent>
  <xr:revisionPtr revIDLastSave="0" documentId="8_{C2B9F0CC-B248-4471-BEEA-D9C6F20600B3}" xr6:coauthVersionLast="47" xr6:coauthVersionMax="47" xr10:uidLastSave="{00000000-0000-0000-0000-000000000000}"/>
  <bookViews>
    <workbookView xWindow="-120" yWindow="-120" windowWidth="20730" windowHeight="11160"/>
  </bookViews>
  <sheets>
    <sheet name="Metadatos" sheetId="8" r:id="rId1"/>
    <sheet name="Indicador 38" sheetId="6" r:id="rId2"/>
    <sheet name="DPMT deslindado" sheetId="3" r:id="rId3"/>
  </sheets>
  <externalReferences>
    <externalReference r:id="rId4"/>
  </externalReferences>
  <definedNames>
    <definedName name="_xlnm.Database" localSheetId="1">'Indicador 38'!#REF!</definedName>
    <definedName name="_xlnm.Databas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" l="1"/>
  <c r="F25" i="6"/>
  <c r="E25" i="6"/>
  <c r="D25" i="6"/>
  <c r="C16" i="6"/>
  <c r="C15" i="6"/>
  <c r="C17" i="6"/>
  <c r="D16" i="6"/>
  <c r="D15" i="6"/>
  <c r="C25" i="6"/>
  <c r="Y5" i="6"/>
  <c r="Y6" i="6"/>
  <c r="Y7" i="6"/>
  <c r="Y8" i="6"/>
  <c r="Y9" i="6"/>
  <c r="Y10" i="6"/>
  <c r="V10" i="6"/>
  <c r="H10" i="6"/>
  <c r="I10" i="6"/>
  <c r="K10" i="6"/>
  <c r="M10" i="6"/>
  <c r="O10" i="6"/>
  <c r="T10" i="6"/>
  <c r="W5" i="6"/>
  <c r="W6" i="6"/>
  <c r="W7" i="6"/>
  <c r="W8" i="6"/>
  <c r="W9" i="6"/>
  <c r="W10" i="6"/>
  <c r="AH5" i="3"/>
  <c r="U5" i="6"/>
  <c r="U6" i="6"/>
  <c r="U7" i="6"/>
  <c r="U8" i="6"/>
  <c r="U9" i="6"/>
  <c r="U10" i="6"/>
  <c r="AK6" i="3"/>
  <c r="AK7" i="3"/>
  <c r="AK18" i="3"/>
  <c r="AK8" i="3"/>
  <c r="AK10" i="3"/>
  <c r="AK11" i="3"/>
  <c r="AK12" i="3"/>
  <c r="AK13" i="3"/>
  <c r="AK4" i="3"/>
  <c r="AK15" i="3"/>
  <c r="AK16" i="3"/>
  <c r="AK14" i="3"/>
  <c r="AK17" i="3"/>
  <c r="AK19" i="3"/>
  <c r="AK20" i="3"/>
  <c r="AK21" i="3"/>
  <c r="AK22" i="3"/>
  <c r="AK23" i="3"/>
  <c r="AK24" i="3"/>
  <c r="AK26" i="3"/>
  <c r="AK27" i="3"/>
  <c r="AK25" i="3"/>
  <c r="AK28" i="3"/>
  <c r="AK9" i="3"/>
  <c r="AK5" i="3"/>
  <c r="AM29" i="3"/>
  <c r="AL29" i="3"/>
  <c r="AK29" i="3"/>
  <c r="R10" i="6"/>
  <c r="P10" i="6"/>
  <c r="Q6" i="6"/>
  <c r="AF29" i="3"/>
  <c r="AG29" i="3"/>
  <c r="AE29" i="3"/>
  <c r="AB29" i="3"/>
  <c r="N10" i="6"/>
  <c r="L10" i="6"/>
  <c r="J10" i="6"/>
  <c r="X29" i="3"/>
  <c r="Y29" i="3"/>
  <c r="W29" i="3"/>
  <c r="V29" i="3"/>
  <c r="AA29" i="3"/>
  <c r="Z29" i="3"/>
  <c r="B29" i="3"/>
  <c r="H29" i="3"/>
  <c r="G29" i="3"/>
  <c r="O29" i="3"/>
  <c r="N29" i="3"/>
  <c r="M29" i="3"/>
  <c r="L29" i="3"/>
  <c r="Q5" i="6"/>
  <c r="S7" i="6"/>
  <c r="S8" i="6"/>
  <c r="Q7" i="6"/>
  <c r="Q8" i="6"/>
  <c r="Q9" i="6"/>
  <c r="Q10" i="6"/>
  <c r="S5" i="6"/>
  <c r="S9" i="6"/>
  <c r="S6" i="6"/>
  <c r="D17" i="6"/>
  <c r="S10" i="6"/>
</calcChain>
</file>

<file path=xl/sharedStrings.xml><?xml version="1.0" encoding="utf-8"?>
<sst xmlns="http://schemas.openxmlformats.org/spreadsheetml/2006/main" count="145" uniqueCount="87">
  <si>
    <t>No protegido</t>
  </si>
  <si>
    <t>Provincias</t>
  </si>
  <si>
    <t>Total deslindado</t>
  </si>
  <si>
    <t>Resta por deslindar</t>
  </si>
  <si>
    <t>% deslindado</t>
  </si>
  <si>
    <t>Alicante</t>
  </si>
  <si>
    <t>Almería</t>
  </si>
  <si>
    <t>Asturias</t>
  </si>
  <si>
    <t>Barcelona</t>
  </si>
  <si>
    <t>Cádiz</t>
  </si>
  <si>
    <t>Cantabria</t>
  </si>
  <si>
    <t>Castellón</t>
  </si>
  <si>
    <t>Ceuta</t>
  </si>
  <si>
    <t>Girona</t>
  </si>
  <si>
    <t>Granada</t>
  </si>
  <si>
    <t>Huelva</t>
  </si>
  <si>
    <t>Las Palmas</t>
  </si>
  <si>
    <t>Lugo</t>
  </si>
  <si>
    <t>Málaga</t>
  </si>
  <si>
    <t>Melilla</t>
  </si>
  <si>
    <t>Murcia</t>
  </si>
  <si>
    <t>Pontevedra</t>
  </si>
  <si>
    <t>Sevilla</t>
  </si>
  <si>
    <t>Tarragona</t>
  </si>
  <si>
    <t>Valencia</t>
  </si>
  <si>
    <t>TOTAL</t>
  </si>
  <si>
    <t>COD</t>
  </si>
  <si>
    <t>DEFINICION</t>
  </si>
  <si>
    <t>%</t>
  </si>
  <si>
    <t>Red Natura 2000</t>
  </si>
  <si>
    <t>ENP</t>
  </si>
  <si>
    <t>Red Natura 2000 + ENP</t>
  </si>
  <si>
    <t>Otras figuras de protección</t>
  </si>
  <si>
    <t>Longitud dpmt</t>
  </si>
  <si>
    <t>Aprobados 2014</t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</si>
  <si>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</si>
  <si>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</si>
  <si>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</si>
  <si>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</si>
  <si>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</si>
  <si>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</si>
  <si>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</si>
  <si>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</si>
  <si>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</si>
  <si>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</si>
  <si>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Dominio Público Marítimo-Terrestre</t>
  </si>
  <si>
    <t>Indicador 38: Dominio público marítimo-terrestre protegido</t>
  </si>
  <si>
    <t>Público</t>
  </si>
  <si>
    <t>Español (Es)</t>
  </si>
  <si>
    <t>DPMT aprobado</t>
  </si>
  <si>
    <t>Total de LONGT</t>
  </si>
  <si>
    <t>Aprobados 2013</t>
  </si>
  <si>
    <t>Aprobados 2012</t>
  </si>
  <si>
    <t>Aprobados 2011</t>
  </si>
  <si>
    <t>DPMT en tramitación</t>
  </si>
  <si>
    <t>Protegido</t>
  </si>
  <si>
    <t>No Protegido</t>
  </si>
  <si>
    <t>ENP + RN 2000</t>
  </si>
  <si>
    <t>RN 2000</t>
  </si>
  <si>
    <r>
      <t>Decripción/</t>
    </r>
    <r>
      <rPr>
        <b/>
        <i/>
        <sz val="12"/>
        <color indexed="8"/>
        <rFont val="Calibri"/>
        <family val="2"/>
      </rPr>
      <t>Description</t>
    </r>
  </si>
  <si>
    <r>
      <t xml:space="preserve">Datos utilizados para calcular los indicadores </t>
    </r>
    <r>
      <rPr>
        <sz val="11"/>
        <rFont val="Calibri"/>
        <family val="2"/>
      </rPr>
      <t>del componente Dominio Público Marítimo - Terrestre</t>
    </r>
  </si>
  <si>
    <t>Espacios protegidos y/o de interés</t>
  </si>
  <si>
    <t>Unidad de medida: El Dominio Público Marítimo-Terrestre protegido se mide en longitud (km) del dominio deslindado (aprobado o en tramitación) cubierto por alguna de las diferentes figuras de áreas protegidas. También se usan porcentajes para relacionar las diferentes figuras de protección respecto al total de dominio protegido.</t>
  </si>
  <si>
    <t>LONGITUD DOMINIO PÚBLICO MARITIMO TERRESTRE DESLINDADO SEGÚN FIGURA DE PROTECCIÓN</t>
  </si>
  <si>
    <t>05b_DPMT_DATOS.xls</t>
  </si>
  <si>
    <t>Ministerio para la Transición Ecológica y el Reto Demográfico. Dirección General de la Costa y del Mar. Subdirección General de Dominio Público Marítimo Terrestre</t>
  </si>
  <si>
    <t>Ministerio para la Transición Ecológica y el Reto Demográfico</t>
  </si>
  <si>
    <t>km</t>
  </si>
  <si>
    <t>Porcentaje de deslinde completado y longitud por deslindar</t>
  </si>
  <si>
    <t>Datos 2021</t>
  </si>
  <si>
    <t>Datos 2020</t>
  </si>
  <si>
    <t>Datos 2019</t>
  </si>
  <si>
    <t>Datos 2018</t>
  </si>
  <si>
    <t>Datos 2017</t>
  </si>
  <si>
    <t>Datos 2016</t>
  </si>
  <si>
    <t>Datos 2015</t>
  </si>
  <si>
    <r>
      <t xml:space="preserve">Actualizaciones a diciembre de </t>
    </r>
    <r>
      <rPr>
        <b/>
        <sz val="12"/>
        <rFont val="Calibri"/>
        <family val="2"/>
      </rPr>
      <t>2022</t>
    </r>
  </si>
  <si>
    <t>Bizkaia</t>
  </si>
  <si>
    <t>Santa Cruz de Tenerife</t>
  </si>
  <si>
    <t>A Coruña</t>
  </si>
  <si>
    <t>Gipuzkoa</t>
  </si>
  <si>
    <t>Illes Balears</t>
  </si>
  <si>
    <t xml:space="preserve">Total km </t>
  </si>
  <si>
    <t>Longitud km</t>
  </si>
  <si>
    <t>Total (%)</t>
  </si>
  <si>
    <t>Datos 2022</t>
  </si>
  <si>
    <t>Ministerio para la Transición Ecológica y el Reto Demográfico. Dirección General de Biodiversidad, Bosques y Desertificación. Banco de Datos de la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</si>
</sst>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€_-;\-* #,##0.00\ _€_-;_-* &quot;-&quot;??\ _€_-;_-@_-"/>
    <numFmt numFmtId="193" formatCode="#,##0.000"/>
    <numFmt numFmtId="194" formatCode="0.0000"/>
  </numFmts>
  <fonts count="25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i/>
      <sz val="12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7" fillId="0" borderId="0" applyFont="0" applyFill="0" applyBorder="0" applyAlignment="0" applyProtection="0"/>
    <xf numFmtId="0" fontId="11" fillId="0" borderId="0"/>
    <xf numFmtId="0" fontId="9" fillId="0" borderId="0"/>
    <xf numFmtId="0" fontId="1" fillId="0" borderId="0"/>
    <xf numFmtId="9" fontId="7" fillId="0" borderId="0" applyFont="0" applyFill="0" applyBorder="0" applyAlignment="0" applyProtection="0"/>
  </cellStyleXfs>
  <cellXfs count="16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14" fillId="0" borderId="0" xfId="0" applyNumberFormat="1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1" fillId="0" borderId="0" xfId="2" applyAlignment="1">
      <alignment horizontal="left" vertical="top" wrapText="1"/>
    </xf>
    <xf numFmtId="0" fontId="11" fillId="0" borderId="0" xfId="2"/>
    <xf numFmtId="0" fontId="11" fillId="0" borderId="0" xfId="2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4" fillId="0" borderId="0" xfId="0" applyFont="1" applyFill="1"/>
    <xf numFmtId="1" fontId="19" fillId="0" borderId="0" xfId="0" applyNumberFormat="1" applyFont="1" applyFill="1" applyAlignment="1"/>
    <xf numFmtId="0" fontId="20" fillId="0" borderId="0" xfId="0" applyFont="1" applyFill="1"/>
    <xf numFmtId="194" fontId="20" fillId="0" borderId="0" xfId="0" applyNumberFormat="1" applyFont="1" applyFill="1"/>
    <xf numFmtId="1" fontId="20" fillId="0" borderId="0" xfId="0" applyNumberFormat="1" applyFont="1" applyFill="1"/>
    <xf numFmtId="194" fontId="21" fillId="0" borderId="0" xfId="0" applyNumberFormat="1" applyFont="1" applyFill="1"/>
    <xf numFmtId="1" fontId="21" fillId="0" borderId="0" xfId="0" applyNumberFormat="1" applyFont="1" applyFill="1"/>
    <xf numFmtId="1" fontId="19" fillId="0" borderId="1" xfId="0" applyNumberFormat="1" applyFont="1" applyFill="1" applyBorder="1" applyAlignment="1">
      <alignment horizontal="center"/>
    </xf>
    <xf numFmtId="0" fontId="21" fillId="0" borderId="0" xfId="0" applyFont="1" applyFill="1"/>
    <xf numFmtId="194" fontId="19" fillId="0" borderId="1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/>
    </xf>
    <xf numFmtId="1" fontId="21" fillId="0" borderId="1" xfId="0" applyNumberFormat="1" applyFont="1" applyFill="1" applyBorder="1"/>
    <xf numFmtId="9" fontId="21" fillId="0" borderId="1" xfId="0" applyNumberFormat="1" applyFont="1" applyFill="1" applyBorder="1"/>
    <xf numFmtId="4" fontId="21" fillId="0" borderId="1" xfId="0" applyNumberFormat="1" applyFont="1" applyFill="1" applyBorder="1"/>
    <xf numFmtId="10" fontId="21" fillId="0" borderId="0" xfId="0" applyNumberFormat="1" applyFont="1" applyFill="1" applyBorder="1"/>
    <xf numFmtId="4" fontId="21" fillId="0" borderId="0" xfId="0" applyNumberFormat="1" applyFont="1" applyFill="1"/>
    <xf numFmtId="0" fontId="20" fillId="0" borderId="1" xfId="0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0" fontId="19" fillId="0" borderId="1" xfId="0" applyFont="1" applyFill="1" applyBorder="1"/>
    <xf numFmtId="2" fontId="21" fillId="0" borderId="0" xfId="0" applyNumberFormat="1" applyFont="1" applyFill="1" applyBorder="1"/>
    <xf numFmtId="4" fontId="21" fillId="0" borderId="0" xfId="0" applyNumberFormat="1" applyFont="1" applyFill="1" applyBorder="1"/>
    <xf numFmtId="0" fontId="19" fillId="0" borderId="1" xfId="0" applyFont="1" applyFill="1" applyBorder="1" applyAlignment="1">
      <alignment horizontal="right"/>
    </xf>
    <xf numFmtId="2" fontId="20" fillId="0" borderId="0" xfId="0" applyNumberFormat="1" applyFont="1" applyFill="1" applyBorder="1"/>
    <xf numFmtId="10" fontId="20" fillId="0" borderId="0" xfId="0" applyNumberFormat="1" applyFont="1" applyFill="1" applyBorder="1"/>
    <xf numFmtId="4" fontId="20" fillId="0" borderId="0" xfId="0" applyNumberFormat="1" applyFont="1" applyFill="1" applyBorder="1"/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Border="1"/>
    <xf numFmtId="4" fontId="14" fillId="0" borderId="1" xfId="0" applyNumberFormat="1" applyFont="1" applyBorder="1" applyAlignment="1">
      <alignment vertical="top" wrapText="1"/>
    </xf>
    <xf numFmtId="4" fontId="14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vertical="top" wrapText="1"/>
    </xf>
    <xf numFmtId="4" fontId="6" fillId="0" borderId="1" xfId="4" applyNumberFormat="1" applyFont="1" applyFill="1" applyBorder="1" applyAlignment="1">
      <alignment horizontal="right" wrapText="1"/>
    </xf>
    <xf numFmtId="4" fontId="1" fillId="0" borderId="1" xfId="4" applyNumberFormat="1" applyFont="1" applyBorder="1"/>
    <xf numFmtId="4" fontId="13" fillId="0" borderId="1" xfId="0" applyNumberFormat="1" applyFont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Border="1"/>
    <xf numFmtId="4" fontId="13" fillId="0" borderId="1" xfId="0" applyNumberFormat="1" applyFont="1" applyBorder="1"/>
    <xf numFmtId="4" fontId="13" fillId="0" borderId="1" xfId="0" applyNumberFormat="1" applyFont="1" applyFill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8" fillId="0" borderId="1" xfId="3" applyNumberFormat="1" applyFont="1" applyFill="1" applyBorder="1" applyAlignment="1">
      <alignment horizontal="right" wrapText="1"/>
    </xf>
    <xf numFmtId="4" fontId="9" fillId="0" borderId="1" xfId="3" applyNumberFormat="1" applyFill="1" applyBorder="1"/>
    <xf numFmtId="4" fontId="0" fillId="0" borderId="0" xfId="0" applyNumberFormat="1"/>
    <xf numFmtId="4" fontId="20" fillId="0" borderId="1" xfId="0" applyNumberFormat="1" applyFont="1" applyFill="1" applyBorder="1"/>
    <xf numFmtId="0" fontId="19" fillId="0" borderId="0" xfId="0" applyFont="1" applyFill="1"/>
    <xf numFmtId="0" fontId="13" fillId="0" borderId="3" xfId="0" applyFont="1" applyFill="1" applyBorder="1" applyAlignment="1">
      <alignment horizontal="center" vertical="center" wrapText="1"/>
    </xf>
    <xf numFmtId="4" fontId="6" fillId="0" borderId="3" xfId="4" applyNumberFormat="1" applyFont="1" applyFill="1" applyBorder="1" applyAlignment="1">
      <alignment horizontal="right" wrapText="1"/>
    </xf>
    <xf numFmtId="4" fontId="1" fillId="0" borderId="3" xfId="4" applyNumberFormat="1" applyFont="1" applyFill="1" applyBorder="1"/>
    <xf numFmtId="4" fontId="13" fillId="0" borderId="3" xfId="0" applyNumberFormat="1" applyFont="1" applyFill="1" applyBorder="1"/>
    <xf numFmtId="0" fontId="13" fillId="0" borderId="4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8" fillId="0" borderId="3" xfId="3" applyNumberFormat="1" applyFont="1" applyFill="1" applyBorder="1" applyAlignment="1">
      <alignment horizontal="right" wrapText="1"/>
    </xf>
    <xf numFmtId="4" fontId="9" fillId="0" borderId="3" xfId="3" applyNumberFormat="1" applyFill="1" applyBorder="1"/>
    <xf numFmtId="4" fontId="13" fillId="0" borderId="5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right"/>
    </xf>
    <xf numFmtId="4" fontId="13" fillId="0" borderId="0" xfId="0" applyNumberFormat="1" applyFont="1" applyFill="1"/>
    <xf numFmtId="0" fontId="19" fillId="0" borderId="4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" fontId="21" fillId="0" borderId="7" xfId="0" applyNumberFormat="1" applyFont="1" applyFill="1" applyBorder="1"/>
    <xf numFmtId="4" fontId="21" fillId="0" borderId="8" xfId="0" applyNumberFormat="1" applyFont="1" applyFill="1" applyBorder="1"/>
    <xf numFmtId="0" fontId="11" fillId="0" borderId="0" xfId="2" applyFont="1" applyAlignment="1">
      <alignment horizontal="left" vertical="top" wrapText="1"/>
    </xf>
    <xf numFmtId="4" fontId="14" fillId="0" borderId="4" xfId="0" applyNumberFormat="1" applyFont="1" applyBorder="1"/>
    <xf numFmtId="4" fontId="14" fillId="0" borderId="5" xfId="0" applyNumberFormat="1" applyFont="1" applyBorder="1"/>
    <xf numFmtId="4" fontId="14" fillId="0" borderId="3" xfId="0" applyNumberFormat="1" applyFont="1" applyBorder="1" applyAlignment="1">
      <alignment horizontal="right"/>
    </xf>
    <xf numFmtId="4" fontId="13" fillId="0" borderId="9" xfId="0" applyNumberFormat="1" applyFont="1" applyBorder="1" applyAlignment="1">
      <alignment horizontal="right"/>
    </xf>
    <xf numFmtId="4" fontId="14" fillId="0" borderId="1" xfId="0" applyNumberFormat="1" applyFont="1" applyBorder="1"/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" fontId="19" fillId="0" borderId="3" xfId="0" applyNumberFormat="1" applyFont="1" applyFill="1" applyBorder="1" applyAlignment="1">
      <alignment horizontal="center"/>
    </xf>
    <xf numFmtId="4" fontId="21" fillId="0" borderId="4" xfId="0" applyNumberFormat="1" applyFont="1" applyFill="1" applyBorder="1"/>
    <xf numFmtId="4" fontId="19" fillId="0" borderId="4" xfId="0" applyNumberFormat="1" applyFont="1" applyFill="1" applyBorder="1" applyAlignment="1">
      <alignment horizontal="center"/>
    </xf>
    <xf numFmtId="4" fontId="19" fillId="0" borderId="7" xfId="0" applyNumberFormat="1" applyFont="1" applyFill="1" applyBorder="1" applyAlignment="1">
      <alignment horizontal="center"/>
    </xf>
    <xf numFmtId="10" fontId="21" fillId="0" borderId="7" xfId="0" applyNumberFormat="1" applyFont="1" applyFill="1" applyBorder="1"/>
    <xf numFmtId="4" fontId="21" fillId="0" borderId="5" xfId="0" applyNumberFormat="1" applyFont="1" applyFill="1" applyBorder="1"/>
    <xf numFmtId="10" fontId="21" fillId="0" borderId="8" xfId="0" applyNumberFormat="1" applyFont="1" applyFill="1" applyBorder="1"/>
    <xf numFmtId="1" fontId="19" fillId="0" borderId="13" xfId="0" applyNumberFormat="1" applyFont="1" applyFill="1" applyBorder="1" applyAlignment="1">
      <alignment horizontal="center"/>
    </xf>
    <xf numFmtId="9" fontId="21" fillId="0" borderId="3" xfId="0" applyNumberFormat="1" applyFont="1" applyFill="1" applyBorder="1"/>
    <xf numFmtId="1" fontId="19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10" fontId="21" fillId="0" borderId="16" xfId="0" applyNumberFormat="1" applyFont="1" applyFill="1" applyBorder="1"/>
    <xf numFmtId="4" fontId="19" fillId="0" borderId="14" xfId="0" applyNumberFormat="1" applyFont="1" applyFill="1" applyBorder="1" applyAlignment="1">
      <alignment horizontal="center"/>
    </xf>
    <xf numFmtId="4" fontId="19" fillId="0" borderId="15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" fontId="12" fillId="0" borderId="5" xfId="0" applyNumberFormat="1" applyFont="1" applyBorder="1"/>
    <xf numFmtId="4" fontId="12" fillId="0" borderId="6" xfId="0" applyNumberFormat="1" applyFont="1" applyBorder="1"/>
    <xf numFmtId="4" fontId="14" fillId="0" borderId="7" xfId="0" applyNumberFormat="1" applyFont="1" applyBorder="1"/>
    <xf numFmtId="4" fontId="13" fillId="0" borderId="8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 vertical="center" wrapText="1"/>
    </xf>
    <xf numFmtId="4" fontId="12" fillId="0" borderId="9" xfId="0" applyNumberFormat="1" applyFont="1" applyBorder="1"/>
    <xf numFmtId="4" fontId="12" fillId="0" borderId="5" xfId="0" applyNumberFormat="1" applyFont="1" applyFill="1" applyBorder="1"/>
    <xf numFmtId="4" fontId="12" fillId="0" borderId="6" xfId="0" applyNumberFormat="1" applyFont="1" applyFill="1" applyBorder="1"/>
    <xf numFmtId="4" fontId="12" fillId="0" borderId="8" xfId="0" applyNumberFormat="1" applyFont="1" applyFill="1" applyBorder="1"/>
    <xf numFmtId="0" fontId="23" fillId="0" borderId="0" xfId="0" applyFont="1"/>
    <xf numFmtId="193" fontId="23" fillId="0" borderId="0" xfId="0" applyNumberFormat="1" applyFont="1"/>
    <xf numFmtId="0" fontId="24" fillId="0" borderId="0" xfId="0" applyFont="1" applyBorder="1" applyAlignment="1"/>
    <xf numFmtId="0" fontId="24" fillId="0" borderId="0" xfId="0" applyFont="1"/>
    <xf numFmtId="4" fontId="14" fillId="0" borderId="3" xfId="0" applyNumberFormat="1" applyFont="1" applyBorder="1"/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/>
    <xf numFmtId="4" fontId="13" fillId="0" borderId="4" xfId="0" applyNumberFormat="1" applyFont="1" applyFill="1" applyBorder="1"/>
    <xf numFmtId="4" fontId="19" fillId="0" borderId="7" xfId="0" applyNumberFormat="1" applyFont="1" applyFill="1" applyBorder="1"/>
    <xf numFmtId="4" fontId="19" fillId="0" borderId="8" xfId="0" applyNumberFormat="1" applyFont="1" applyFill="1" applyBorder="1"/>
    <xf numFmtId="2" fontId="21" fillId="0" borderId="1" xfId="0" applyNumberFormat="1" applyFont="1" applyFill="1" applyBorder="1"/>
    <xf numFmtId="0" fontId="19" fillId="0" borderId="21" xfId="0" applyFont="1" applyFill="1" applyBorder="1"/>
    <xf numFmtId="2" fontId="21" fillId="0" borderId="21" xfId="0" applyNumberFormat="1" applyFont="1" applyFill="1" applyBorder="1"/>
    <xf numFmtId="0" fontId="19" fillId="0" borderId="0" xfId="0" applyFont="1" applyFill="1" applyBorder="1" applyAlignment="1">
      <alignment horizontal="right"/>
    </xf>
    <xf numFmtId="1" fontId="21" fillId="0" borderId="0" xfId="0" applyNumberFormat="1" applyFont="1" applyFill="1" applyBorder="1"/>
    <xf numFmtId="1" fontId="19" fillId="0" borderId="22" xfId="0" applyNumberFormat="1" applyFont="1" applyFill="1" applyBorder="1" applyAlignment="1">
      <alignment horizontal="center"/>
    </xf>
    <xf numFmtId="1" fontId="19" fillId="0" borderId="23" xfId="0" applyNumberFormat="1" applyFont="1" applyFill="1" applyBorder="1" applyAlignment="1">
      <alignment horizontal="center"/>
    </xf>
    <xf numFmtId="0" fontId="19" fillId="0" borderId="22" xfId="0" applyNumberFormat="1" applyFont="1" applyFill="1" applyBorder="1" applyAlignment="1">
      <alignment horizontal="center" vertical="center" wrapText="1"/>
    </xf>
    <xf numFmtId="0" fontId="19" fillId="0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21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14" fillId="0" borderId="30" xfId="0" applyNumberFormat="1" applyFont="1" applyFill="1" applyBorder="1" applyAlignment="1">
      <alignment horizontal="center"/>
    </xf>
    <xf numFmtId="4" fontId="14" fillId="0" borderId="31" xfId="0" applyNumberFormat="1" applyFont="1" applyFill="1" applyBorder="1" applyAlignment="1">
      <alignment horizontal="center"/>
    </xf>
    <xf numFmtId="4" fontId="14" fillId="0" borderId="32" xfId="0" applyNumberFormat="1" applyFont="1" applyFill="1" applyBorder="1" applyAlignment="1">
      <alignment horizontal="center"/>
    </xf>
    <xf numFmtId="4" fontId="14" fillId="0" borderId="24" xfId="0" applyNumberFormat="1" applyFont="1" applyFill="1" applyBorder="1" applyAlignment="1">
      <alignment horizontal="center"/>
    </xf>
    <xf numFmtId="4" fontId="14" fillId="0" borderId="25" xfId="0" applyNumberFormat="1" applyFont="1" applyFill="1" applyBorder="1" applyAlignment="1">
      <alignment horizontal="center"/>
    </xf>
    <xf numFmtId="4" fontId="14" fillId="0" borderId="26" xfId="0" applyNumberFormat="1" applyFont="1" applyFill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28" xfId="0" applyNumberFormat="1" applyFont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4" fontId="14" fillId="0" borderId="27" xfId="0" applyNumberFormat="1" applyFont="1" applyFill="1" applyBorder="1" applyAlignment="1">
      <alignment horizontal="center"/>
    </xf>
    <xf numFmtId="4" fontId="14" fillId="0" borderId="28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4" fontId="14" fillId="0" borderId="21" xfId="0" applyNumberFormat="1" applyFont="1" applyFill="1" applyBorder="1" applyAlignment="1">
      <alignment horizontal="center"/>
    </xf>
    <xf numFmtId="4" fontId="14" fillId="0" borderId="10" xfId="0" applyNumberFormat="1" applyFont="1" applyFill="1" applyBorder="1" applyAlignment="1">
      <alignment horizontal="center"/>
    </xf>
    <xf numFmtId="4" fontId="14" fillId="0" borderId="11" xfId="0" applyNumberFormat="1" applyFont="1" applyFill="1" applyBorder="1" applyAlignment="1">
      <alignment horizontal="center"/>
    </xf>
    <xf numFmtId="4" fontId="14" fillId="0" borderId="17" xfId="0" applyNumberFormat="1" applyFont="1" applyFill="1" applyBorder="1" applyAlignment="1">
      <alignment horizontal="center"/>
    </xf>
    <xf numFmtId="4" fontId="14" fillId="0" borderId="29" xfId="0" applyNumberFormat="1" applyFont="1" applyFill="1" applyBorder="1" applyAlignment="1">
      <alignment horizontal="center"/>
    </xf>
  </cellXfs>
  <cellStyles count="6">
    <cellStyle name="Millares 2" xfId="1"/>
    <cellStyle name="Normal" xfId="0" builtinId="0"/>
    <cellStyle name="Normal 2" xfId="2"/>
    <cellStyle name="Normal_Hoja1" xfId="3"/>
    <cellStyle name="Normal_Tabla 2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1179785254115963"/>
          <c:y val="0.10683423658736117"/>
          <c:w val="0.70173858267716538"/>
          <c:h val="0.7716533859933586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CBC-498D-9F81-25D45C1E30C7}"/>
              </c:ext>
            </c:extLst>
          </c:dPt>
          <c:dLbls>
            <c:dLbl>
              <c:idx val="0"/>
              <c:layout>
                <c:manualLayout>
                  <c:x val="3.1088943084979975E-2"/>
                  <c:y val="-6.259207071819718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BC-498D-9F81-25D45C1E30C7}"/>
                </c:ext>
              </c:extLst>
            </c:dLbl>
            <c:dLbl>
              <c:idx val="1"/>
              <c:layout>
                <c:manualLayout>
                  <c:x val="3.6741478191340091E-2"/>
                  <c:y val="-1.877762121545915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BC-498D-9F81-25D45C1E30C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38'!$B$15:$B$16</c:f>
              <c:strCache>
                <c:ptCount val="2"/>
                <c:pt idx="0">
                  <c:v>Protegido</c:v>
                </c:pt>
                <c:pt idx="1">
                  <c:v>No Protegido</c:v>
                </c:pt>
              </c:strCache>
            </c:strRef>
          </c:cat>
          <c:val>
            <c:numRef>
              <c:f>'Indicador 38'!$D$15:$D$16</c:f>
              <c:numCache>
                <c:formatCode>#,##0.00</c:formatCode>
                <c:ptCount val="2"/>
                <c:pt idx="0">
                  <c:v>56.020645909527573</c:v>
                </c:pt>
                <c:pt idx="1">
                  <c:v>43.97935409047242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C-498D-9F81-25D45C1E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8383"/>
        <c:axId val="1"/>
        <c:axId val="0"/>
      </c:bar3DChart>
      <c:catAx>
        <c:axId val="13598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135983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Distribución de la superficie</a:t>
            </a:r>
            <a:r>
              <a:rPr lang="en-US" sz="1000" baseline="0"/>
              <a:t> protegida por figura (%)</a:t>
            </a:r>
            <a:endParaRPr lang="en-US" sz="1000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754810613085378E-3"/>
          <c:y val="0.33991107084714989"/>
          <c:w val="0.77222222222222225"/>
          <c:h val="0.53215223097112874"/>
        </c:manualLayout>
      </c:layout>
      <c:pie3DChart>
        <c:varyColors val="1"/>
        <c:ser>
          <c:idx val="0"/>
          <c:order val="0"/>
          <c:tx>
            <c:strRef>
              <c:f>'Indicador 38'!$B$25:$C$25</c:f>
              <c:strCache>
                <c:ptCount val="2"/>
                <c:pt idx="0">
                  <c:v>Protegido</c:v>
                </c:pt>
                <c:pt idx="1">
                  <c:v>56,02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2DD-4443-B653-44164748D28E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DD-4443-B653-44164748D28E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2DD-4443-B653-44164748D28E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D-4443-B653-44164748D28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DD-4443-B653-44164748D28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DD-4443-B653-44164748D28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DD-4443-B653-44164748D28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D-4443-B653-44164748D2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'Indicador 38'!$D$24:$G$24</c:f>
              <c:strCache>
                <c:ptCount val="4"/>
                <c:pt idx="0">
                  <c:v>ENP</c:v>
                </c:pt>
                <c:pt idx="1">
                  <c:v>ENP + RN 2000</c:v>
                </c:pt>
                <c:pt idx="2">
                  <c:v>RN 2000</c:v>
                </c:pt>
                <c:pt idx="3">
                  <c:v>Otras figuras de protección</c:v>
                </c:pt>
              </c:strCache>
            </c:strRef>
          </c:cat>
          <c:val>
            <c:numRef>
              <c:f>'Indicador 38'!$D$25:$G$25</c:f>
              <c:numCache>
                <c:formatCode>0.00</c:formatCode>
                <c:ptCount val="4"/>
                <c:pt idx="0">
                  <c:v>1.9220201678829061</c:v>
                </c:pt>
                <c:pt idx="1">
                  <c:v>33.261456386545611</c:v>
                </c:pt>
                <c:pt idx="2">
                  <c:v>10.697601420951177</c:v>
                </c:pt>
                <c:pt idx="3">
                  <c:v>10.139567934147882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DD-4443-B653-44164748D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774946313528985"/>
          <c:y val="0.24074929522698552"/>
          <c:w val="0.98184943927463608"/>
          <c:h val="0.7963242927967337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1304925</xdr:colOff>
      <xdr:row>3</xdr:row>
      <xdr:rowOff>180975</xdr:rowOff>
    </xdr:to>
    <xdr:pic>
      <xdr:nvPicPr>
        <xdr:cNvPr id="314445" name="2 Imagen" descr="MTERD.Gob.Web.jpg">
          <a:extLst>
            <a:ext uri="{FF2B5EF4-FFF2-40B4-BE49-F238E27FC236}">
              <a16:creationId xmlns:a16="http://schemas.microsoft.com/office/drawing/2014/main" id="{083BCE65-47D3-B524-DA93-7E48EB40F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2981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10</xdr:row>
      <xdr:rowOff>9525</xdr:rowOff>
    </xdr:from>
    <xdr:to>
      <xdr:col>12</xdr:col>
      <xdr:colOff>114300</xdr:colOff>
      <xdr:row>21</xdr:row>
      <xdr:rowOff>76200</xdr:rowOff>
    </xdr:to>
    <xdr:graphicFrame macro="">
      <xdr:nvGraphicFramePr>
        <xdr:cNvPr id="9579" name="Gráfico 5">
          <a:extLst>
            <a:ext uri="{FF2B5EF4-FFF2-40B4-BE49-F238E27FC236}">
              <a16:creationId xmlns:a16="http://schemas.microsoft.com/office/drawing/2014/main" id="{7DD320A8-3DFF-D06C-B1E4-08420E241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22</xdr:row>
      <xdr:rowOff>66675</xdr:rowOff>
    </xdr:from>
    <xdr:to>
      <xdr:col>14</xdr:col>
      <xdr:colOff>419100</xdr:colOff>
      <xdr:row>37</xdr:row>
      <xdr:rowOff>66675</xdr:rowOff>
    </xdr:to>
    <xdr:graphicFrame macro="">
      <xdr:nvGraphicFramePr>
        <xdr:cNvPr id="9580" name="Gráfico 18">
          <a:extLst>
            <a:ext uri="{FF2B5EF4-FFF2-40B4-BE49-F238E27FC236}">
              <a16:creationId xmlns:a16="http://schemas.microsoft.com/office/drawing/2014/main" id="{B7AA7ABC-6699-4291-D70C-E4AFB953B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DB_2010\INFORME_12\mapas_informe\shp\DPMT\aprobado_EnTramite\dbf\Estadistica%20DPMT_2012_ETRS8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MT_PROVINCIAL_NO_PROTEGIDO"/>
      <sheetName val="RESUMEN"/>
      <sheetName val="RESUMEN-grafi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5"/>
  <sheetViews>
    <sheetView showGridLines="0" tabSelected="1" workbookViewId="0">
      <selection activeCell="B18" sqref="B18"/>
    </sheetView>
  </sheetViews>
  <sheetFormatPr baseColWidth="10" defaultColWidth="11.5703125" defaultRowHeight="15" x14ac:dyDescent="0.25"/>
  <cols>
    <col min="1" max="1" width="25.5703125" style="10" bestFit="1" customWidth="1"/>
    <col min="2" max="2" width="86.28515625" style="10" customWidth="1"/>
    <col min="3" max="16384" width="11.5703125" style="10"/>
  </cols>
  <sheetData>
    <row r="4" spans="1:2" ht="27" customHeight="1" x14ac:dyDescent="0.25"/>
    <row r="5" spans="1:2" ht="30" x14ac:dyDescent="0.25">
      <c r="A5" s="8" t="s">
        <v>59</v>
      </c>
      <c r="B5" s="79" t="s">
        <v>60</v>
      </c>
    </row>
    <row r="6" spans="1:2" ht="15.75" x14ac:dyDescent="0.25">
      <c r="A6" s="8" t="s">
        <v>35</v>
      </c>
      <c r="B6" s="11" t="s">
        <v>64</v>
      </c>
    </row>
    <row r="7" spans="1:2" ht="30" x14ac:dyDescent="0.25">
      <c r="A7" s="8" t="s">
        <v>36</v>
      </c>
      <c r="B7" s="9" t="s">
        <v>86</v>
      </c>
    </row>
    <row r="8" spans="1:2" ht="15.75" x14ac:dyDescent="0.25">
      <c r="A8" s="8" t="s">
        <v>37</v>
      </c>
      <c r="B8" s="12" t="s">
        <v>76</v>
      </c>
    </row>
    <row r="9" spans="1:2" ht="15.75" x14ac:dyDescent="0.25">
      <c r="A9" s="8" t="s">
        <v>38</v>
      </c>
      <c r="B9" s="11" t="s">
        <v>61</v>
      </c>
    </row>
    <row r="10" spans="1:2" ht="15.75" x14ac:dyDescent="0.25">
      <c r="A10" s="8" t="s">
        <v>39</v>
      </c>
      <c r="B10" s="11" t="s">
        <v>45</v>
      </c>
    </row>
    <row r="11" spans="1:2" ht="15.75" x14ac:dyDescent="0.25">
      <c r="A11" s="8" t="s">
        <v>40</v>
      </c>
      <c r="B11" s="11" t="s">
        <v>46</v>
      </c>
    </row>
    <row r="12" spans="1:2" ht="15.75" x14ac:dyDescent="0.25">
      <c r="A12" s="8" t="s">
        <v>41</v>
      </c>
      <c r="B12" s="11" t="s">
        <v>66</v>
      </c>
    </row>
    <row r="13" spans="1:2" ht="30" x14ac:dyDescent="0.25">
      <c r="A13" s="8" t="s">
        <v>42</v>
      </c>
      <c r="B13" s="9" t="s">
        <v>65</v>
      </c>
    </row>
    <row r="14" spans="1:2" ht="15.75" x14ac:dyDescent="0.25">
      <c r="A14" s="8" t="s">
        <v>43</v>
      </c>
      <c r="B14" s="11" t="s">
        <v>47</v>
      </c>
    </row>
    <row r="15" spans="1:2" ht="15.75" x14ac:dyDescent="0.25">
      <c r="A15" s="8" t="s">
        <v>44</v>
      </c>
      <c r="B15" s="11" t="s">
        <v>48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showGridLines="0" zoomScaleNormal="100" workbookViewId="0">
      <selection activeCell="Y17" sqref="Y17"/>
    </sheetView>
  </sheetViews>
  <sheetFormatPr baseColWidth="10" defaultRowHeight="12.75" x14ac:dyDescent="0.2"/>
  <cols>
    <col min="1" max="1" width="5" style="18" bestFit="1" customWidth="1"/>
    <col min="2" max="2" width="22.140625" style="19" customWidth="1"/>
    <col min="3" max="3" width="10.28515625" style="19" bestFit="1" customWidth="1"/>
    <col min="4" max="4" width="7.140625" style="19" bestFit="1" customWidth="1"/>
    <col min="5" max="5" width="7.85546875" style="19" customWidth="1"/>
    <col min="6" max="6" width="8.42578125" style="19" customWidth="1"/>
    <col min="7" max="7" width="13.140625" style="19" customWidth="1"/>
    <col min="8" max="8" width="10.42578125" style="19" customWidth="1"/>
    <col min="9" max="9" width="7.7109375" style="21" bestFit="1" customWidth="1"/>
    <col min="10" max="10" width="8.85546875" style="21" bestFit="1" customWidth="1"/>
    <col min="11" max="11" width="7.7109375" style="21" bestFit="1" customWidth="1"/>
    <col min="12" max="12" width="8.85546875" style="21" bestFit="1" customWidth="1"/>
    <col min="13" max="13" width="7.7109375" style="21" bestFit="1" customWidth="1"/>
    <col min="14" max="14" width="8.85546875" style="21" bestFit="1" customWidth="1"/>
    <col min="15" max="15" width="7.7109375" style="21" bestFit="1" customWidth="1"/>
    <col min="16" max="16" width="8.85546875" style="21" bestFit="1" customWidth="1"/>
    <col min="17" max="17" width="7.7109375" style="21" bestFit="1" customWidth="1"/>
    <col min="18" max="18" width="8.85546875" style="21" bestFit="1" customWidth="1"/>
    <col min="19" max="19" width="6.42578125" style="21" bestFit="1" customWidth="1"/>
    <col min="20" max="21" width="8.85546875" style="21" bestFit="1" customWidth="1"/>
    <col min="22" max="22" width="10.28515625" style="21" bestFit="1" customWidth="1"/>
    <col min="23" max="23" width="6.42578125" style="21" bestFit="1" customWidth="1"/>
    <col min="24" max="16384" width="11.42578125" style="21"/>
  </cols>
  <sheetData>
    <row r="1" spans="1:26" s="15" customFormat="1" x14ac:dyDescent="0.2">
      <c r="A1" s="14" t="s">
        <v>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6" s="15" customFormat="1" ht="13.5" thickBot="1" x14ac:dyDescent="0.25">
      <c r="A2" s="16"/>
      <c r="B2" s="17"/>
      <c r="C2" s="17"/>
      <c r="D2" s="17"/>
      <c r="E2" s="17"/>
      <c r="F2" s="17"/>
      <c r="G2" s="17"/>
      <c r="H2" s="17"/>
    </row>
    <row r="3" spans="1:26" x14ac:dyDescent="0.2">
      <c r="C3" s="20">
        <v>2009</v>
      </c>
      <c r="D3" s="20">
        <v>2010</v>
      </c>
      <c r="E3" s="20">
        <v>2011</v>
      </c>
      <c r="F3" s="20">
        <v>2012</v>
      </c>
      <c r="G3" s="90">
        <v>2013</v>
      </c>
      <c r="H3" s="133">
        <v>2014</v>
      </c>
      <c r="I3" s="134"/>
      <c r="J3" s="133">
        <v>2015</v>
      </c>
      <c r="K3" s="134"/>
      <c r="L3" s="133">
        <v>2016</v>
      </c>
      <c r="M3" s="134"/>
      <c r="N3" s="133">
        <v>2017</v>
      </c>
      <c r="O3" s="134"/>
      <c r="P3" s="140">
        <v>2018</v>
      </c>
      <c r="Q3" s="141"/>
      <c r="R3" s="135">
        <v>2019</v>
      </c>
      <c r="S3" s="136"/>
      <c r="T3" s="135">
        <v>2020</v>
      </c>
      <c r="U3" s="136"/>
      <c r="V3" s="135">
        <v>2021</v>
      </c>
      <c r="W3" s="136"/>
      <c r="X3" s="135">
        <v>2022</v>
      </c>
      <c r="Y3" s="136"/>
    </row>
    <row r="4" spans="1:26" x14ac:dyDescent="0.2">
      <c r="A4" s="22" t="s">
        <v>26</v>
      </c>
      <c r="B4" s="20" t="s">
        <v>27</v>
      </c>
      <c r="C4" s="23" t="s">
        <v>28</v>
      </c>
      <c r="D4" s="23" t="s">
        <v>28</v>
      </c>
      <c r="E4" s="23" t="s">
        <v>28</v>
      </c>
      <c r="F4" s="23" t="s">
        <v>28</v>
      </c>
      <c r="G4" s="97" t="s">
        <v>28</v>
      </c>
      <c r="H4" s="99" t="s">
        <v>67</v>
      </c>
      <c r="I4" s="100" t="s">
        <v>28</v>
      </c>
      <c r="J4" s="102" t="s">
        <v>67</v>
      </c>
      <c r="K4" s="103" t="s">
        <v>28</v>
      </c>
      <c r="L4" s="102" t="s">
        <v>67</v>
      </c>
      <c r="M4" s="103" t="s">
        <v>28</v>
      </c>
      <c r="N4" s="102" t="s">
        <v>67</v>
      </c>
      <c r="O4" s="93" t="s">
        <v>28</v>
      </c>
      <c r="P4" s="92" t="s">
        <v>67</v>
      </c>
      <c r="Q4" s="93" t="s">
        <v>28</v>
      </c>
      <c r="R4" s="75" t="s">
        <v>67</v>
      </c>
      <c r="S4" s="76" t="s">
        <v>28</v>
      </c>
      <c r="T4" s="75" t="s">
        <v>67</v>
      </c>
      <c r="U4" s="76" t="s">
        <v>28</v>
      </c>
      <c r="V4" s="75" t="s">
        <v>67</v>
      </c>
      <c r="W4" s="76" t="s">
        <v>28</v>
      </c>
      <c r="X4" s="75" t="s">
        <v>67</v>
      </c>
      <c r="Y4" s="76" t="s">
        <v>28</v>
      </c>
    </row>
    <row r="5" spans="1:26" x14ac:dyDescent="0.2">
      <c r="A5" s="24">
        <v>0</v>
      </c>
      <c r="B5" s="24" t="s">
        <v>0</v>
      </c>
      <c r="C5" s="25">
        <v>0.44</v>
      </c>
      <c r="D5" s="25">
        <v>0.48039999999999999</v>
      </c>
      <c r="E5" s="25">
        <v>0.44</v>
      </c>
      <c r="F5" s="25">
        <v>0.48</v>
      </c>
      <c r="G5" s="98">
        <v>0.46</v>
      </c>
      <c r="H5" s="91">
        <v>4782.6141732495307</v>
      </c>
      <c r="I5" s="94">
        <v>0.46275907229006807</v>
      </c>
      <c r="J5" s="91">
        <v>4735.2838278948157</v>
      </c>
      <c r="K5" s="94">
        <v>0.45553446566447481</v>
      </c>
      <c r="L5" s="91">
        <v>4718.8704901778074</v>
      </c>
      <c r="M5" s="94">
        <v>0.45471355886229214</v>
      </c>
      <c r="N5" s="91">
        <v>4605.063460875047</v>
      </c>
      <c r="O5" s="94">
        <v>0.44707444156512205</v>
      </c>
      <c r="P5" s="91">
        <v>4638.4087874728202</v>
      </c>
      <c r="Q5" s="94">
        <f>P5/P$10</f>
        <v>0.44684366998747305</v>
      </c>
      <c r="R5" s="80">
        <v>4612.59</v>
      </c>
      <c r="S5" s="77">
        <f>R5*100/R10</f>
        <v>44.425684623763928</v>
      </c>
      <c r="T5" s="80">
        <v>4614.833724774543</v>
      </c>
      <c r="U5" s="77">
        <f>T5*100/T10</f>
        <v>44.43586945261162</v>
      </c>
      <c r="V5" s="91">
        <v>4599.1438137280138</v>
      </c>
      <c r="W5" s="77">
        <f>V5*100/V10</f>
        <v>44.08045038108235</v>
      </c>
      <c r="X5" s="125">
        <v>4622.6606138680145</v>
      </c>
      <c r="Y5" s="126">
        <f>X5*100/X10</f>
        <v>43.979354090472427</v>
      </c>
    </row>
    <row r="6" spans="1:26" ht="15" x14ac:dyDescent="0.25">
      <c r="A6" s="24">
        <v>1</v>
      </c>
      <c r="B6" s="24" t="s">
        <v>29</v>
      </c>
      <c r="C6" s="25">
        <v>0.24</v>
      </c>
      <c r="D6" s="25">
        <v>0.1191</v>
      </c>
      <c r="E6" s="25">
        <v>0.24</v>
      </c>
      <c r="F6" s="25">
        <v>0.12</v>
      </c>
      <c r="G6" s="98">
        <v>0.12</v>
      </c>
      <c r="H6" s="91">
        <v>1240.3897090999999</v>
      </c>
      <c r="I6" s="94">
        <v>0.12001837703568297</v>
      </c>
      <c r="J6" s="91">
        <v>1120.3797351173703</v>
      </c>
      <c r="K6" s="94">
        <v>0.10778056871089289</v>
      </c>
      <c r="L6" s="91">
        <v>1123.1496595967897</v>
      </c>
      <c r="M6" s="94">
        <v>0.10822746246443066</v>
      </c>
      <c r="N6" s="91">
        <v>1123.1647017584307</v>
      </c>
      <c r="O6" s="94">
        <v>0.10904045863656606</v>
      </c>
      <c r="P6" s="91">
        <v>1148.6679999999999</v>
      </c>
      <c r="Q6" s="94">
        <f>P6/P$10</f>
        <v>0.11065756560814516</v>
      </c>
      <c r="R6" s="80">
        <v>1137.6300000000001</v>
      </c>
      <c r="S6" s="77">
        <f>R6*100/R10</f>
        <v>10.956965955901687</v>
      </c>
      <c r="T6" s="80">
        <v>1132.8468155729329</v>
      </c>
      <c r="U6" s="77">
        <f>T6*100/T10</f>
        <v>10.908092514008171</v>
      </c>
      <c r="V6" s="91">
        <v>1134.1513766479979</v>
      </c>
      <c r="W6" s="77">
        <f>V6*100/V10</f>
        <v>10.870263141965944</v>
      </c>
      <c r="X6" s="124">
        <v>1124.4226245287791</v>
      </c>
      <c r="Y6" s="126">
        <f>X6*100/X10</f>
        <v>10.697601420951177</v>
      </c>
      <c r="Z6" s="28"/>
    </row>
    <row r="7" spans="1:26" x14ac:dyDescent="0.2">
      <c r="A7" s="24">
        <v>2</v>
      </c>
      <c r="B7" s="24" t="s">
        <v>30</v>
      </c>
      <c r="C7" s="25">
        <v>0.01</v>
      </c>
      <c r="D7" s="25">
        <v>2.5999999999999999E-2</v>
      </c>
      <c r="E7" s="25">
        <v>0.01</v>
      </c>
      <c r="F7" s="25">
        <v>0.02</v>
      </c>
      <c r="G7" s="98">
        <v>0.02</v>
      </c>
      <c r="H7" s="91">
        <v>181.18127578211454</v>
      </c>
      <c r="I7" s="94">
        <v>1.7530847369252717E-2</v>
      </c>
      <c r="J7" s="91">
        <v>182.23911964265255</v>
      </c>
      <c r="K7" s="94">
        <v>1.7531409521968796E-2</v>
      </c>
      <c r="L7" s="91">
        <v>193.61008315808968</v>
      </c>
      <c r="M7" s="94">
        <v>1.8656398841139215E-2</v>
      </c>
      <c r="N7" s="91">
        <v>195.09165254200772</v>
      </c>
      <c r="O7" s="94">
        <v>1.894012804715213E-2</v>
      </c>
      <c r="P7" s="91">
        <v>189.709</v>
      </c>
      <c r="Q7" s="94">
        <f>P7/P$10</f>
        <v>1.8275721195293689E-2</v>
      </c>
      <c r="R7" s="80">
        <v>184.99</v>
      </c>
      <c r="S7" s="77">
        <f>R7*100/R10</f>
        <v>1.7817120963601987</v>
      </c>
      <c r="T7" s="80">
        <v>185.62964134942854</v>
      </c>
      <c r="U7" s="77">
        <f>T7*100/T10</f>
        <v>1.7874131553767534</v>
      </c>
      <c r="V7" s="91">
        <v>200.09096026499998</v>
      </c>
      <c r="W7" s="77">
        <f>V7*100/V10</f>
        <v>1.9177699160737876</v>
      </c>
      <c r="X7" s="125">
        <v>202.02313364709212</v>
      </c>
      <c r="Y7" s="126">
        <f>X7*100/X10</f>
        <v>1.9220201678829061</v>
      </c>
    </row>
    <row r="8" spans="1:26" ht="15" x14ac:dyDescent="0.25">
      <c r="A8" s="24">
        <v>3</v>
      </c>
      <c r="B8" s="24" t="s">
        <v>31</v>
      </c>
      <c r="C8" s="25">
        <v>0.25</v>
      </c>
      <c r="D8" s="25">
        <v>0.32379999999999998</v>
      </c>
      <c r="E8" s="25">
        <v>0.25</v>
      </c>
      <c r="F8" s="25">
        <v>0.31</v>
      </c>
      <c r="G8" s="98">
        <v>0.3</v>
      </c>
      <c r="H8" s="91">
        <v>3175.3619721999999</v>
      </c>
      <c r="I8" s="94">
        <v>0.30724359256478245</v>
      </c>
      <c r="J8" s="91">
        <v>3382.5110500591672</v>
      </c>
      <c r="K8" s="94">
        <v>0.32539767832204186</v>
      </c>
      <c r="L8" s="91">
        <v>3367.9330682086347</v>
      </c>
      <c r="M8" s="94">
        <v>0.32453631322215887</v>
      </c>
      <c r="N8" s="91">
        <v>3375.0653990526671</v>
      </c>
      <c r="O8" s="94">
        <v>0.32766225511266184</v>
      </c>
      <c r="P8" s="91">
        <v>3399.8969999999999</v>
      </c>
      <c r="Q8" s="94">
        <f>P8/P$10</f>
        <v>0.32753095353786815</v>
      </c>
      <c r="R8" s="80">
        <v>3436.08</v>
      </c>
      <c r="S8" s="77">
        <f>R8*100/R10</f>
        <v>33.094249959788918</v>
      </c>
      <c r="T8" s="80">
        <v>3409.8434098374664</v>
      </c>
      <c r="U8" s="77">
        <f>T8*100/T10</f>
        <v>32.833112881177136</v>
      </c>
      <c r="V8" s="91">
        <v>3456.3471125360006</v>
      </c>
      <c r="W8" s="77">
        <f>V8*100/V10</f>
        <v>33.127326207797211</v>
      </c>
      <c r="X8" s="124">
        <v>3496.1046513250749</v>
      </c>
      <c r="Y8" s="126">
        <f>X8*100/X10</f>
        <v>33.261456386545611</v>
      </c>
    </row>
    <row r="9" spans="1:26" ht="15" x14ac:dyDescent="0.25">
      <c r="A9" s="24">
        <v>4</v>
      </c>
      <c r="B9" s="24" t="s">
        <v>32</v>
      </c>
      <c r="C9" s="25">
        <v>0.06</v>
      </c>
      <c r="D9" s="25">
        <v>5.0799999999999998E-2</v>
      </c>
      <c r="E9" s="25">
        <v>0.06</v>
      </c>
      <c r="F9" s="25">
        <v>7.0000000000000007E-2</v>
      </c>
      <c r="G9" s="98">
        <v>0.1</v>
      </c>
      <c r="H9" s="91">
        <v>955.45105691443462</v>
      </c>
      <c r="I9" s="94">
        <v>9.2448110740213821E-2</v>
      </c>
      <c r="J9" s="91">
        <v>974.59297877070242</v>
      </c>
      <c r="K9" s="94">
        <v>9.375587778062168E-2</v>
      </c>
      <c r="L9" s="91">
        <v>974.11380614479583</v>
      </c>
      <c r="M9" s="94">
        <v>9.386626660997914E-2</v>
      </c>
      <c r="N9" s="91">
        <v>1002.0547857718477</v>
      </c>
      <c r="O9" s="94">
        <v>9.7282716638497718E-2</v>
      </c>
      <c r="P9" s="91">
        <v>1003.701</v>
      </c>
      <c r="Q9" s="94">
        <f>P9/P$10</f>
        <v>9.6692089671219991E-2</v>
      </c>
      <c r="R9" s="80">
        <v>1011.42</v>
      </c>
      <c r="S9" s="77">
        <f>R9*100/R10</f>
        <v>9.7413873641852646</v>
      </c>
      <c r="T9" s="80">
        <v>1042.22601647804</v>
      </c>
      <c r="U9" s="77">
        <f>T9*100/T10</f>
        <v>10.035511996826322</v>
      </c>
      <c r="V9" s="91">
        <v>1043.7894752879995</v>
      </c>
      <c r="W9" s="77">
        <f>V9*100/V10</f>
        <v>10.004190353080714</v>
      </c>
      <c r="X9" s="124">
        <v>1065.7678426654898</v>
      </c>
      <c r="Y9" s="126">
        <f>X9*100/X10</f>
        <v>10.139567934147882</v>
      </c>
      <c r="Z9" s="28"/>
    </row>
    <row r="10" spans="1:26" ht="15.75" thickBot="1" x14ac:dyDescent="0.3">
      <c r="H10" s="95">
        <f t="shared" ref="H10:O10" si="0">SUM(H5:H9)</f>
        <v>10334.998187246079</v>
      </c>
      <c r="I10" s="101">
        <f t="shared" si="0"/>
        <v>1</v>
      </c>
      <c r="J10" s="95">
        <f t="shared" si="0"/>
        <v>10395.006711484708</v>
      </c>
      <c r="K10" s="101">
        <f t="shared" si="0"/>
        <v>0.99999999999999989</v>
      </c>
      <c r="L10" s="95">
        <f t="shared" si="0"/>
        <v>10377.677107286117</v>
      </c>
      <c r="M10" s="101">
        <f t="shared" si="0"/>
        <v>0.99999999999999989</v>
      </c>
      <c r="N10" s="95">
        <f t="shared" si="0"/>
        <v>10300.440000000002</v>
      </c>
      <c r="O10" s="101">
        <f t="shared" si="0"/>
        <v>0.99999999999999978</v>
      </c>
      <c r="P10" s="95">
        <f t="shared" ref="P10:U10" si="1">SUM(P5:P9)</f>
        <v>10380.38378747282</v>
      </c>
      <c r="Q10" s="96">
        <f t="shared" si="1"/>
        <v>1</v>
      </c>
      <c r="R10" s="81">
        <f t="shared" si="1"/>
        <v>10382.710000000001</v>
      </c>
      <c r="S10" s="78">
        <f t="shared" si="1"/>
        <v>100</v>
      </c>
      <c r="T10" s="81">
        <f t="shared" si="1"/>
        <v>10385.37960801241</v>
      </c>
      <c r="U10" s="78">
        <f t="shared" si="1"/>
        <v>100</v>
      </c>
      <c r="V10" s="81">
        <f>SUM(V5:V9)</f>
        <v>10433.522738465012</v>
      </c>
      <c r="W10" s="78">
        <f>SUM(W5:W9)</f>
        <v>100.00000000000001</v>
      </c>
      <c r="X10" s="113">
        <v>10510.978866034449</v>
      </c>
      <c r="Y10" s="127">
        <f>SUM(Y5:Y9)</f>
        <v>99.999999999999986</v>
      </c>
    </row>
    <row r="11" spans="1:26" x14ac:dyDescent="0.2">
      <c r="N11" s="28"/>
      <c r="R11" s="28"/>
      <c r="X11" s="60"/>
    </row>
    <row r="12" spans="1:26" x14ac:dyDescent="0.2">
      <c r="X12" s="60"/>
    </row>
    <row r="13" spans="1:26" x14ac:dyDescent="0.2">
      <c r="I13" s="138"/>
      <c r="J13" s="138"/>
      <c r="K13" s="139"/>
      <c r="L13" s="139"/>
      <c r="M13" s="139"/>
      <c r="N13" s="139"/>
      <c r="P13" s="28"/>
      <c r="X13" s="60"/>
    </row>
    <row r="14" spans="1:26" x14ac:dyDescent="0.2">
      <c r="B14" s="62">
        <v>2022</v>
      </c>
      <c r="C14" s="89" t="s">
        <v>83</v>
      </c>
      <c r="D14" s="29" t="s">
        <v>28</v>
      </c>
      <c r="E14" s="21"/>
      <c r="F14" s="21"/>
      <c r="G14" s="21"/>
      <c r="I14" s="30"/>
      <c r="J14" s="31"/>
      <c r="K14" s="32"/>
      <c r="L14" s="32"/>
      <c r="M14" s="32"/>
      <c r="N14" s="32"/>
      <c r="U14" s="28"/>
      <c r="X14" s="60"/>
    </row>
    <row r="15" spans="1:26" x14ac:dyDescent="0.2">
      <c r="B15" s="33" t="s">
        <v>55</v>
      </c>
      <c r="C15" s="84">
        <f>SUM(X6:X9)</f>
        <v>5888.3182521664367</v>
      </c>
      <c r="D15" s="26">
        <f>C15*100/C17</f>
        <v>56.020645909527573</v>
      </c>
      <c r="E15" s="21"/>
      <c r="F15" s="21"/>
      <c r="G15" s="21"/>
      <c r="I15" s="34"/>
      <c r="J15" s="27"/>
      <c r="K15" s="35"/>
      <c r="L15" s="27"/>
      <c r="M15" s="35"/>
      <c r="N15" s="27"/>
      <c r="U15" s="28"/>
      <c r="X15" s="28"/>
    </row>
    <row r="16" spans="1:26" x14ac:dyDescent="0.2">
      <c r="B16" s="33" t="s">
        <v>56</v>
      </c>
      <c r="C16" s="84">
        <f>SUM(X5)</f>
        <v>4622.6606138680145</v>
      </c>
      <c r="D16" s="26">
        <f>C16*100/C17</f>
        <v>43.97935409047242</v>
      </c>
      <c r="E16" s="21"/>
      <c r="F16" s="21"/>
      <c r="G16" s="21"/>
      <c r="I16" s="34"/>
      <c r="J16" s="27"/>
      <c r="K16" s="35"/>
      <c r="L16" s="27"/>
      <c r="U16" s="28"/>
    </row>
    <row r="17" spans="2:21" x14ac:dyDescent="0.2">
      <c r="B17" s="36" t="s">
        <v>25</v>
      </c>
      <c r="C17" s="61">
        <f>SUM(C15:C16)</f>
        <v>10510.978866034451</v>
      </c>
      <c r="D17" s="88">
        <f>SUM(D15:D16)</f>
        <v>100</v>
      </c>
      <c r="E17" s="21"/>
      <c r="F17" s="21"/>
      <c r="G17" s="21"/>
      <c r="I17" s="34"/>
      <c r="J17" s="27"/>
      <c r="K17" s="35"/>
      <c r="L17" s="27"/>
      <c r="U17" s="28"/>
    </row>
    <row r="18" spans="2:21" x14ac:dyDescent="0.2">
      <c r="B18" s="21"/>
      <c r="C18" s="21"/>
      <c r="D18" s="21"/>
      <c r="E18" s="21"/>
      <c r="F18" s="21"/>
      <c r="G18" s="21"/>
      <c r="I18" s="34"/>
      <c r="J18" s="27"/>
      <c r="K18" s="35"/>
      <c r="L18" s="27"/>
      <c r="U18" s="28"/>
    </row>
    <row r="19" spans="2:21" x14ac:dyDescent="0.2">
      <c r="B19" s="21"/>
      <c r="C19" s="21"/>
      <c r="D19" s="21"/>
      <c r="E19" s="21"/>
      <c r="F19" s="21"/>
      <c r="G19" s="21"/>
      <c r="I19" s="34"/>
      <c r="J19" s="27"/>
      <c r="K19" s="35"/>
      <c r="L19" s="27"/>
      <c r="U19" s="28"/>
    </row>
    <row r="20" spans="2:21" x14ac:dyDescent="0.2">
      <c r="B20" s="21"/>
      <c r="C20" s="21"/>
      <c r="D20" s="21"/>
      <c r="E20" s="21"/>
      <c r="F20" s="21"/>
      <c r="G20" s="21"/>
      <c r="I20" s="34"/>
      <c r="J20" s="27"/>
      <c r="K20" s="35"/>
      <c r="L20" s="27"/>
    </row>
    <row r="21" spans="2:21" x14ac:dyDescent="0.2">
      <c r="B21" s="21"/>
      <c r="C21" s="21"/>
      <c r="D21" s="21"/>
      <c r="E21" s="21"/>
      <c r="F21" s="21"/>
      <c r="G21" s="21"/>
      <c r="I21" s="34"/>
      <c r="J21" s="27"/>
      <c r="K21" s="35"/>
      <c r="L21" s="27"/>
    </row>
    <row r="22" spans="2:21" x14ac:dyDescent="0.2">
      <c r="B22" s="21"/>
      <c r="C22" s="21"/>
      <c r="D22" s="21"/>
      <c r="E22" s="21"/>
      <c r="F22" s="21"/>
      <c r="G22" s="21"/>
      <c r="I22" s="37"/>
      <c r="J22" s="38"/>
      <c r="K22" s="39"/>
      <c r="L22" s="38"/>
    </row>
    <row r="23" spans="2:21" x14ac:dyDescent="0.2">
      <c r="B23" s="21"/>
      <c r="C23" s="21"/>
      <c r="D23" s="21"/>
      <c r="E23" s="21"/>
      <c r="F23" s="21"/>
      <c r="G23" s="21"/>
    </row>
    <row r="24" spans="2:21" ht="24" x14ac:dyDescent="0.2">
      <c r="B24" s="62">
        <v>2022</v>
      </c>
      <c r="C24" s="104" t="s">
        <v>84</v>
      </c>
      <c r="D24" s="104" t="s">
        <v>30</v>
      </c>
      <c r="E24" s="105" t="s">
        <v>57</v>
      </c>
      <c r="F24" s="104" t="s">
        <v>58</v>
      </c>
      <c r="G24" s="105" t="s">
        <v>32</v>
      </c>
    </row>
    <row r="25" spans="2:21" x14ac:dyDescent="0.2">
      <c r="B25" s="33" t="s">
        <v>55</v>
      </c>
      <c r="C25" s="128">
        <f>D15</f>
        <v>56.020645909527573</v>
      </c>
      <c r="D25" s="128">
        <f>X7*100/X10</f>
        <v>1.9220201678829061</v>
      </c>
      <c r="E25" s="128">
        <f>X8*100/X10</f>
        <v>33.261456386545611</v>
      </c>
      <c r="F25" s="128">
        <f>X6*100/X10</f>
        <v>10.697601420951177</v>
      </c>
      <c r="G25" s="128">
        <f>X9*100/X10</f>
        <v>10.139567934147882</v>
      </c>
    </row>
    <row r="26" spans="2:21" x14ac:dyDescent="0.2">
      <c r="B26" s="129"/>
      <c r="C26" s="130"/>
      <c r="D26" s="130"/>
      <c r="E26" s="130"/>
      <c r="F26" s="130"/>
      <c r="G26" s="130"/>
    </row>
    <row r="27" spans="2:21" x14ac:dyDescent="0.2">
      <c r="B27" s="131"/>
      <c r="C27" s="34"/>
      <c r="D27" s="132"/>
      <c r="E27" s="132"/>
      <c r="F27" s="132"/>
      <c r="G27" s="132"/>
    </row>
    <row r="45" spans="1:25" x14ac:dyDescent="0.2">
      <c r="A45" s="137" t="s">
        <v>62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</row>
    <row r="46" spans="1:25" x14ac:dyDescent="0.2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</row>
    <row r="47" spans="1:25" x14ac:dyDescent="0.2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</row>
    <row r="48" spans="1:25" x14ac:dyDescent="0.2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</row>
  </sheetData>
  <mergeCells count="13">
    <mergeCell ref="M13:N13"/>
    <mergeCell ref="R3:S3"/>
    <mergeCell ref="P3:Q3"/>
    <mergeCell ref="H3:I3"/>
    <mergeCell ref="X3:Y3"/>
    <mergeCell ref="J3:K3"/>
    <mergeCell ref="A45:Y48"/>
    <mergeCell ref="L3:M3"/>
    <mergeCell ref="N3:O3"/>
    <mergeCell ref="V3:W3"/>
    <mergeCell ref="T3:U3"/>
    <mergeCell ref="I13:J13"/>
    <mergeCell ref="K13:L13"/>
  </mergeCells>
  <phoneticPr fontId="2" type="noConversion"/>
  <printOptions horizontalCentered="1" verticalCentered="1"/>
  <pageMargins left="0.78740157480314965" right="0.79" top="0.98425196850393704" bottom="0.98425196850393704" header="0" footer="0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showGridLines="0" zoomScaleNormal="100" workbookViewId="0">
      <pane xSplit="1" topLeftCell="AD1" activePane="topRight" state="frozen"/>
      <selection pane="topRight" activeCell="AR39" sqref="AR39"/>
    </sheetView>
  </sheetViews>
  <sheetFormatPr baseColWidth="10" defaultColWidth="9.140625" defaultRowHeight="12.75" x14ac:dyDescent="0.2"/>
  <cols>
    <col min="1" max="1" width="27.28515625" style="5" customWidth="1"/>
    <col min="2" max="2" width="9" style="2" bestFit="1" customWidth="1"/>
    <col min="3" max="3" width="9.42578125" style="2" customWidth="1"/>
    <col min="4" max="4" width="9.5703125" style="2" bestFit="1" customWidth="1"/>
    <col min="5" max="5" width="8.5703125" style="2" bestFit="1" customWidth="1"/>
    <col min="6" max="6" width="9.5703125" style="2" bestFit="1" customWidth="1"/>
    <col min="7" max="7" width="9" style="2" bestFit="1" customWidth="1"/>
    <col min="8" max="8" width="9.42578125" style="2" customWidth="1"/>
    <col min="9" max="9" width="9.5703125" style="2" bestFit="1" customWidth="1"/>
    <col min="10" max="10" width="8.5703125" style="2" bestFit="1" customWidth="1"/>
    <col min="11" max="11" width="9.5703125" style="2" bestFit="1" customWidth="1"/>
    <col min="12" max="12" width="9" style="2" customWidth="1"/>
    <col min="13" max="13" width="8.7109375" style="2" bestFit="1" customWidth="1"/>
    <col min="14" max="14" width="9.5703125" style="2" bestFit="1" customWidth="1"/>
    <col min="15" max="15" width="8.5703125" style="2" bestFit="1" customWidth="1"/>
    <col min="16" max="16" width="9.5703125" style="2" bestFit="1" customWidth="1"/>
    <col min="17" max="17" width="8.42578125" style="2" bestFit="1" customWidth="1"/>
    <col min="18" max="18" width="9.42578125" style="2" bestFit="1" customWidth="1"/>
    <col min="19" max="19" width="9.5703125" style="2" bestFit="1" customWidth="1"/>
    <col min="20" max="20" width="8.5703125" style="2" bestFit="1" customWidth="1"/>
    <col min="21" max="21" width="9.5703125" style="2" bestFit="1" customWidth="1"/>
    <col min="22" max="22" width="11" style="3" customWidth="1"/>
    <col min="23" max="23" width="8.42578125" style="3" bestFit="1" customWidth="1"/>
    <col min="24" max="24" width="10" style="3" bestFit="1" customWidth="1"/>
    <col min="25" max="25" width="9" style="4" bestFit="1" customWidth="1"/>
    <col min="26" max="26" width="8.42578125" style="4" bestFit="1" customWidth="1"/>
    <col min="27" max="27" width="10" style="4" bestFit="1" customWidth="1"/>
    <col min="28" max="28" width="9" style="4" bestFit="1" customWidth="1"/>
    <col min="29" max="29" width="8.42578125" style="4" bestFit="1" customWidth="1"/>
    <col min="30" max="30" width="10" style="4" bestFit="1" customWidth="1"/>
    <col min="31" max="31" width="9" style="13" bestFit="1" customWidth="1"/>
    <col min="32" max="32" width="8.42578125" style="13" bestFit="1" customWidth="1"/>
    <col min="33" max="33" width="10" style="13" bestFit="1" customWidth="1"/>
    <col min="34" max="34" width="9" style="13" bestFit="1" customWidth="1"/>
    <col min="35" max="35" width="8.42578125" style="13" bestFit="1" customWidth="1"/>
    <col min="36" max="36" width="10" style="13" bestFit="1" customWidth="1"/>
    <col min="37" max="37" width="9" style="4" bestFit="1" customWidth="1"/>
    <col min="38" max="38" width="8.42578125" style="4" bestFit="1" customWidth="1"/>
    <col min="39" max="39" width="10" style="4" bestFit="1" customWidth="1"/>
    <col min="40" max="40" width="10.42578125" style="4" bestFit="1" customWidth="1"/>
    <col min="41" max="41" width="9.140625" style="4"/>
    <col min="42" max="42" width="10" style="4" bestFit="1" customWidth="1"/>
    <col min="43" max="43" width="10.85546875" style="4" bestFit="1" customWidth="1"/>
    <col min="44" max="44" width="11.140625" style="4" customWidth="1"/>
    <col min="45" max="46" width="13" style="4" customWidth="1"/>
    <col min="47" max="47" width="9.140625" style="4"/>
    <col min="48" max="48" width="15.28515625" style="4" customWidth="1"/>
    <col min="49" max="49" width="17.7109375" style="4" customWidth="1"/>
    <col min="50" max="16384" width="9.140625" style="4"/>
  </cols>
  <sheetData>
    <row r="1" spans="1:46" ht="13.5" thickBot="1" x14ac:dyDescent="0.25">
      <c r="A1" s="1" t="s">
        <v>68</v>
      </c>
    </row>
    <row r="2" spans="1:46" ht="13.5" thickBot="1" x14ac:dyDescent="0.25">
      <c r="V2" s="150" t="s">
        <v>75</v>
      </c>
      <c r="W2" s="151"/>
      <c r="X2" s="152"/>
      <c r="Y2" s="150" t="s">
        <v>74</v>
      </c>
      <c r="Z2" s="151"/>
      <c r="AA2" s="152"/>
      <c r="AB2" s="153" t="s">
        <v>73</v>
      </c>
      <c r="AC2" s="154"/>
      <c r="AD2" s="155"/>
      <c r="AE2" s="156" t="s">
        <v>72</v>
      </c>
      <c r="AF2" s="157"/>
      <c r="AG2" s="157"/>
      <c r="AH2" s="158" t="s">
        <v>71</v>
      </c>
      <c r="AI2" s="159"/>
      <c r="AJ2" s="160"/>
      <c r="AK2" s="147" t="s">
        <v>70</v>
      </c>
      <c r="AL2" s="148"/>
      <c r="AM2" s="161"/>
      <c r="AN2" s="147" t="s">
        <v>69</v>
      </c>
      <c r="AO2" s="148"/>
      <c r="AP2" s="149"/>
      <c r="AQ2" s="144" t="s">
        <v>85</v>
      </c>
      <c r="AR2" s="145"/>
      <c r="AS2" s="146"/>
      <c r="AT2" s="110"/>
    </row>
    <row r="3" spans="1:46" s="57" customFormat="1" ht="34.5" customHeight="1" x14ac:dyDescent="0.2">
      <c r="A3" s="54" t="s">
        <v>1</v>
      </c>
      <c r="B3" s="55" t="s">
        <v>33</v>
      </c>
      <c r="C3" s="55" t="s">
        <v>53</v>
      </c>
      <c r="D3" s="55" t="s">
        <v>2</v>
      </c>
      <c r="E3" s="55" t="s">
        <v>3</v>
      </c>
      <c r="F3" s="55" t="s">
        <v>4</v>
      </c>
      <c r="G3" s="55" t="s">
        <v>33</v>
      </c>
      <c r="H3" s="55" t="s">
        <v>52</v>
      </c>
      <c r="I3" s="55" t="s">
        <v>2</v>
      </c>
      <c r="J3" s="55" t="s">
        <v>3</v>
      </c>
      <c r="K3" s="55" t="s">
        <v>4</v>
      </c>
      <c r="L3" s="55" t="s">
        <v>33</v>
      </c>
      <c r="M3" s="55" t="s">
        <v>51</v>
      </c>
      <c r="N3" s="55" t="s">
        <v>2</v>
      </c>
      <c r="O3" s="55" t="s">
        <v>3</v>
      </c>
      <c r="P3" s="55" t="s">
        <v>4</v>
      </c>
      <c r="Q3" s="55" t="s">
        <v>33</v>
      </c>
      <c r="R3" s="55" t="s">
        <v>34</v>
      </c>
      <c r="S3" s="55" t="s">
        <v>2</v>
      </c>
      <c r="T3" s="55" t="s">
        <v>3</v>
      </c>
      <c r="U3" s="55" t="s">
        <v>4</v>
      </c>
      <c r="V3" s="55" t="s">
        <v>50</v>
      </c>
      <c r="W3" s="55" t="s">
        <v>49</v>
      </c>
      <c r="X3" s="55" t="s">
        <v>54</v>
      </c>
      <c r="Y3" s="55" t="s">
        <v>50</v>
      </c>
      <c r="Z3" s="55" t="s">
        <v>49</v>
      </c>
      <c r="AA3" s="55" t="s">
        <v>54</v>
      </c>
      <c r="AB3" s="56" t="s">
        <v>50</v>
      </c>
      <c r="AC3" s="56" t="s">
        <v>49</v>
      </c>
      <c r="AD3" s="63" t="s">
        <v>54</v>
      </c>
      <c r="AE3" s="56" t="s">
        <v>50</v>
      </c>
      <c r="AF3" s="56" t="s">
        <v>49</v>
      </c>
      <c r="AG3" s="63" t="s">
        <v>54</v>
      </c>
      <c r="AH3" s="67" t="s">
        <v>50</v>
      </c>
      <c r="AI3" s="56" t="s">
        <v>49</v>
      </c>
      <c r="AJ3" s="63" t="s">
        <v>54</v>
      </c>
      <c r="AK3" s="85" t="s">
        <v>50</v>
      </c>
      <c r="AL3" s="86" t="s">
        <v>49</v>
      </c>
      <c r="AM3" s="87" t="s">
        <v>54</v>
      </c>
      <c r="AN3" s="85" t="s">
        <v>50</v>
      </c>
      <c r="AO3" s="86" t="s">
        <v>49</v>
      </c>
      <c r="AP3" s="111" t="s">
        <v>54</v>
      </c>
      <c r="AQ3" s="121" t="s">
        <v>82</v>
      </c>
      <c r="AR3" s="122" t="s">
        <v>49</v>
      </c>
      <c r="AS3" s="123" t="s">
        <v>54</v>
      </c>
    </row>
    <row r="4" spans="1:46" ht="15" x14ac:dyDescent="0.25">
      <c r="A4" s="41" t="s">
        <v>79</v>
      </c>
      <c r="B4" s="42">
        <v>1089.8399999999999</v>
      </c>
      <c r="C4" s="43">
        <v>9.0299999999999994</v>
      </c>
      <c r="D4" s="44">
        <v>1081.79</v>
      </c>
      <c r="E4" s="43">
        <v>8.0500000000000007</v>
      </c>
      <c r="F4" s="44">
        <v>99.26</v>
      </c>
      <c r="G4" s="42">
        <v>1089.8399999999999</v>
      </c>
      <c r="H4" s="43">
        <v>0</v>
      </c>
      <c r="I4" s="44">
        <v>1081.79</v>
      </c>
      <c r="J4" s="43">
        <v>8.0500000000000007</v>
      </c>
      <c r="K4" s="44">
        <v>99.26</v>
      </c>
      <c r="L4" s="42">
        <v>1120</v>
      </c>
      <c r="M4" s="43">
        <v>9.9819999999999993</v>
      </c>
      <c r="N4" s="44">
        <v>1091.77</v>
      </c>
      <c r="O4" s="43">
        <v>28.23</v>
      </c>
      <c r="P4" s="44">
        <v>97.48</v>
      </c>
      <c r="Q4" s="45">
        <v>1120</v>
      </c>
      <c r="R4" s="43">
        <v>10.574999999999999</v>
      </c>
      <c r="S4" s="44">
        <v>1102.3430000000001</v>
      </c>
      <c r="T4" s="43">
        <v>17.657</v>
      </c>
      <c r="U4" s="44">
        <v>98.423000000000002</v>
      </c>
      <c r="V4" s="46">
        <v>1136.743220985933</v>
      </c>
      <c r="W4" s="46">
        <v>1093.4218097534579</v>
      </c>
      <c r="X4" s="46">
        <v>43.321411232475135</v>
      </c>
      <c r="Y4" s="46">
        <v>1137.2583458168692</v>
      </c>
      <c r="Z4" s="46">
        <v>1093.3915461540864</v>
      </c>
      <c r="AA4" s="46">
        <v>43.866799662782647</v>
      </c>
      <c r="AB4" s="46">
        <v>1120</v>
      </c>
      <c r="AC4" s="46">
        <v>1114.98</v>
      </c>
      <c r="AD4" s="64">
        <v>5.01</v>
      </c>
      <c r="AE4" s="58">
        <v>1137.9458935667001</v>
      </c>
      <c r="AF4" s="59">
        <v>1103.0958218581236</v>
      </c>
      <c r="AG4" s="70">
        <v>34.850071708576415</v>
      </c>
      <c r="AH4" s="69">
        <v>1145.2710614548944</v>
      </c>
      <c r="AI4" s="68">
        <v>1110.9507810308246</v>
      </c>
      <c r="AJ4" s="82">
        <v>34.320280424069807</v>
      </c>
      <c r="AK4" s="80">
        <f t="shared" ref="AK4:AK28" si="0">SUM(AL4:AM4)</f>
        <v>1145.467448312037</v>
      </c>
      <c r="AL4" s="84">
        <v>1118.1776676445381</v>
      </c>
      <c r="AM4" s="108">
        <v>27.289780667498931</v>
      </c>
      <c r="AN4" s="80">
        <v>1145.7656548200005</v>
      </c>
      <c r="AO4" s="84">
        <v>1114.3914053970004</v>
      </c>
      <c r="AP4" s="120">
        <v>31.374249423000006</v>
      </c>
      <c r="AQ4" s="80">
        <v>1145.2504208444855</v>
      </c>
      <c r="AR4" s="84">
        <v>1109.2952424624375</v>
      </c>
      <c r="AS4" s="108">
        <v>35.955178382047905</v>
      </c>
    </row>
    <row r="5" spans="1:46" ht="15" x14ac:dyDescent="0.25">
      <c r="A5" s="41" t="s">
        <v>5</v>
      </c>
      <c r="B5" s="42">
        <v>275</v>
      </c>
      <c r="C5" s="43">
        <v>92.07</v>
      </c>
      <c r="D5" s="44">
        <v>258.48</v>
      </c>
      <c r="E5" s="43">
        <v>16.52</v>
      </c>
      <c r="F5" s="44">
        <v>93.99</v>
      </c>
      <c r="G5" s="42">
        <v>275</v>
      </c>
      <c r="H5" s="43">
        <v>0</v>
      </c>
      <c r="I5" s="44">
        <v>258.48</v>
      </c>
      <c r="J5" s="43">
        <v>16.52</v>
      </c>
      <c r="K5" s="44">
        <v>93.99</v>
      </c>
      <c r="L5" s="42">
        <v>290</v>
      </c>
      <c r="M5" s="43">
        <v>39.302</v>
      </c>
      <c r="N5" s="43">
        <v>281</v>
      </c>
      <c r="O5" s="43">
        <v>9</v>
      </c>
      <c r="P5" s="44">
        <v>96.89</v>
      </c>
      <c r="Q5" s="45">
        <v>290</v>
      </c>
      <c r="R5" s="44">
        <v>11.361000000000001</v>
      </c>
      <c r="S5" s="44">
        <v>283.86</v>
      </c>
      <c r="T5" s="44">
        <v>6.14</v>
      </c>
      <c r="U5" s="44">
        <v>97.882999999999996</v>
      </c>
      <c r="V5" s="46">
        <v>306.33318528648505</v>
      </c>
      <c r="W5" s="46">
        <v>222.88145411837721</v>
      </c>
      <c r="X5" s="46">
        <v>83.451731168107941</v>
      </c>
      <c r="Y5" s="46">
        <v>306.44146203902579</v>
      </c>
      <c r="Z5" s="46">
        <v>271.99935984376538</v>
      </c>
      <c r="AA5" s="46">
        <v>34.442102195260517</v>
      </c>
      <c r="AB5" s="46">
        <v>305.10000000000002</v>
      </c>
      <c r="AC5" s="46">
        <v>304.19299999999998</v>
      </c>
      <c r="AD5" s="64">
        <v>0.90700000000000003</v>
      </c>
      <c r="AE5" s="58">
        <v>306.46898265006507</v>
      </c>
      <c r="AF5" s="58">
        <v>288.87968232790013</v>
      </c>
      <c r="AG5" s="70">
        <v>17.589300322164956</v>
      </c>
      <c r="AH5" s="69">
        <f>SUM(AI5:AJ5)</f>
        <v>306.77144710188463</v>
      </c>
      <c r="AI5" s="68">
        <v>287.90669729669702</v>
      </c>
      <c r="AJ5" s="82">
        <v>18.864749805187593</v>
      </c>
      <c r="AK5" s="80">
        <f t="shared" si="0"/>
        <v>306.65382091086053</v>
      </c>
      <c r="AL5" s="84">
        <v>285.05982881150902</v>
      </c>
      <c r="AM5" s="108">
        <v>21.593992099351528</v>
      </c>
      <c r="AN5" s="80">
        <v>306.54846867100031</v>
      </c>
      <c r="AO5" s="84">
        <v>284.77664287100032</v>
      </c>
      <c r="AP5" s="120">
        <v>21.771825800000002</v>
      </c>
      <c r="AQ5" s="80">
        <v>306.63085393978452</v>
      </c>
      <c r="AR5" s="84">
        <v>286.3480904446281</v>
      </c>
      <c r="AS5" s="108">
        <v>20.282763495156416</v>
      </c>
    </row>
    <row r="6" spans="1:46" ht="15" x14ac:dyDescent="0.25">
      <c r="A6" s="41" t="s">
        <v>6</v>
      </c>
      <c r="B6" s="42">
        <v>245.41</v>
      </c>
      <c r="C6" s="43">
        <v>0</v>
      </c>
      <c r="D6" s="44">
        <v>244.24</v>
      </c>
      <c r="E6" s="43">
        <v>1.17</v>
      </c>
      <c r="F6" s="44">
        <v>99.52</v>
      </c>
      <c r="G6" s="42">
        <v>245.41</v>
      </c>
      <c r="H6" s="43">
        <v>0</v>
      </c>
      <c r="I6" s="44">
        <v>244.24</v>
      </c>
      <c r="J6" s="43">
        <v>1.17</v>
      </c>
      <c r="K6" s="44">
        <v>99.52</v>
      </c>
      <c r="L6" s="42">
        <v>250</v>
      </c>
      <c r="M6" s="43">
        <v>0</v>
      </c>
      <c r="N6" s="44">
        <v>244.24</v>
      </c>
      <c r="O6" s="43">
        <v>5.75</v>
      </c>
      <c r="P6" s="44">
        <v>97.69</v>
      </c>
      <c r="Q6" s="45">
        <v>250</v>
      </c>
      <c r="R6" s="44">
        <v>0</v>
      </c>
      <c r="S6" s="44">
        <v>244.24100000000001</v>
      </c>
      <c r="T6" s="44">
        <v>5.7590000000000003</v>
      </c>
      <c r="U6" s="44">
        <v>97.695999999999998</v>
      </c>
      <c r="V6" s="46">
        <v>256.09484055312646</v>
      </c>
      <c r="W6" s="46">
        <v>207.44630527775405</v>
      </c>
      <c r="X6" s="46">
        <v>48.64853527537251</v>
      </c>
      <c r="Y6" s="46">
        <v>256.09484069847474</v>
      </c>
      <c r="Z6" s="46">
        <v>206.93443732799221</v>
      </c>
      <c r="AA6" s="46">
        <v>49.160403370482499</v>
      </c>
      <c r="AB6" s="46">
        <v>250</v>
      </c>
      <c r="AC6" s="46">
        <v>244.24100000000001</v>
      </c>
      <c r="AD6" s="64">
        <v>5.75</v>
      </c>
      <c r="AE6" s="58">
        <v>256.11785428327534</v>
      </c>
      <c r="AF6" s="58">
        <v>206.93443732790143</v>
      </c>
      <c r="AG6" s="70">
        <v>49.1834169553739</v>
      </c>
      <c r="AH6" s="69">
        <v>256.25780862968168</v>
      </c>
      <c r="AI6" s="68">
        <v>206.01659335257207</v>
      </c>
      <c r="AJ6" s="82">
        <v>50.241215277109582</v>
      </c>
      <c r="AK6" s="80">
        <f t="shared" si="0"/>
        <v>256.25780862982572</v>
      </c>
      <c r="AL6" s="84">
        <v>206.01659335271617</v>
      </c>
      <c r="AM6" s="108">
        <v>50.241215277109518</v>
      </c>
      <c r="AN6" s="80">
        <v>256.29528265199991</v>
      </c>
      <c r="AO6" s="84">
        <v>206.60587703199994</v>
      </c>
      <c r="AP6" s="120">
        <v>49.689405619999981</v>
      </c>
      <c r="AQ6" s="80">
        <v>258.46490051249032</v>
      </c>
      <c r="AR6" s="84">
        <v>218.61214917930334</v>
      </c>
      <c r="AS6" s="108">
        <v>39.852751333187001</v>
      </c>
    </row>
    <row r="7" spans="1:46" ht="15" x14ac:dyDescent="0.25">
      <c r="A7" s="41" t="s">
        <v>7</v>
      </c>
      <c r="B7" s="42">
        <v>657.47</v>
      </c>
      <c r="C7" s="43">
        <v>5.67</v>
      </c>
      <c r="D7" s="44">
        <v>639.12</v>
      </c>
      <c r="E7" s="43">
        <v>18.350000000000001</v>
      </c>
      <c r="F7" s="44">
        <v>97.21</v>
      </c>
      <c r="G7" s="42">
        <v>657.47</v>
      </c>
      <c r="H7" s="43">
        <v>0.59</v>
      </c>
      <c r="I7" s="44">
        <v>639.71</v>
      </c>
      <c r="J7" s="43">
        <v>17.760000000000002</v>
      </c>
      <c r="K7" s="44">
        <v>97.21</v>
      </c>
      <c r="L7" s="42">
        <v>657.47</v>
      </c>
      <c r="M7" s="43">
        <v>0.47599999999999998</v>
      </c>
      <c r="N7" s="44">
        <v>640.19000000000005</v>
      </c>
      <c r="O7" s="43">
        <v>17.28</v>
      </c>
      <c r="P7" s="44">
        <v>97.37</v>
      </c>
      <c r="Q7" s="45">
        <v>656</v>
      </c>
      <c r="R7" s="44">
        <v>3.4079999999999999</v>
      </c>
      <c r="S7" s="44">
        <v>642.16</v>
      </c>
      <c r="T7" s="44">
        <v>13.84</v>
      </c>
      <c r="U7" s="44">
        <v>97.89</v>
      </c>
      <c r="V7" s="46">
        <v>654.2766803113534</v>
      </c>
      <c r="W7" s="46">
        <v>619.70578049946835</v>
      </c>
      <c r="X7" s="46">
        <v>34.570899811885013</v>
      </c>
      <c r="Y7" s="46">
        <v>653.72863814341702</v>
      </c>
      <c r="Z7" s="46">
        <v>616.05476106961169</v>
      </c>
      <c r="AA7" s="46">
        <v>37.673877073805272</v>
      </c>
      <c r="AB7" s="46">
        <v>656</v>
      </c>
      <c r="AC7" s="46">
        <v>646.70000000000005</v>
      </c>
      <c r="AD7" s="64">
        <v>9.2899999999999991</v>
      </c>
      <c r="AE7" s="58">
        <v>653.74806739794622</v>
      </c>
      <c r="AF7" s="58">
        <v>620.56307672338585</v>
      </c>
      <c r="AG7" s="70">
        <v>33.184990674560417</v>
      </c>
      <c r="AH7" s="69">
        <v>654.04246324535347</v>
      </c>
      <c r="AI7" s="68">
        <v>622.08993573902717</v>
      </c>
      <c r="AJ7" s="82">
        <v>31.952527506326273</v>
      </c>
      <c r="AK7" s="80">
        <f t="shared" si="0"/>
        <v>654.06149758221818</v>
      </c>
      <c r="AL7" s="84">
        <v>622.59973584510828</v>
      </c>
      <c r="AM7" s="108">
        <v>31.461761737109846</v>
      </c>
      <c r="AN7" s="80">
        <v>654.11533231200065</v>
      </c>
      <c r="AO7" s="84">
        <v>622.65357057300059</v>
      </c>
      <c r="AP7" s="120">
        <v>31.461761739000004</v>
      </c>
      <c r="AQ7" s="80">
        <v>654.14688439793974</v>
      </c>
      <c r="AR7" s="84">
        <v>622.54397961424218</v>
      </c>
      <c r="AS7" s="108">
        <v>31.602904783697575</v>
      </c>
    </row>
    <row r="8" spans="1:46" ht="15" x14ac:dyDescent="0.25">
      <c r="A8" s="41" t="s">
        <v>8</v>
      </c>
      <c r="B8" s="42">
        <v>139.88</v>
      </c>
      <c r="C8" s="43">
        <v>0</v>
      </c>
      <c r="D8" s="44">
        <v>124.42</v>
      </c>
      <c r="E8" s="43">
        <v>15.46</v>
      </c>
      <c r="F8" s="44">
        <v>88.95</v>
      </c>
      <c r="G8" s="42">
        <v>139.88</v>
      </c>
      <c r="H8" s="43">
        <v>0</v>
      </c>
      <c r="I8" s="44">
        <v>124.42</v>
      </c>
      <c r="J8" s="43">
        <v>15.46</v>
      </c>
      <c r="K8" s="44">
        <v>88.95</v>
      </c>
      <c r="L8" s="42">
        <v>139.88</v>
      </c>
      <c r="M8" s="43">
        <v>0</v>
      </c>
      <c r="N8" s="44">
        <v>124.42</v>
      </c>
      <c r="O8" s="43">
        <v>15.46</v>
      </c>
      <c r="P8" s="44">
        <v>88.95</v>
      </c>
      <c r="Q8" s="45">
        <v>139.875</v>
      </c>
      <c r="R8" s="44">
        <v>0</v>
      </c>
      <c r="S8" s="44">
        <v>124.417</v>
      </c>
      <c r="T8" s="44">
        <v>15.458</v>
      </c>
      <c r="U8" s="44">
        <v>88.948999999999998</v>
      </c>
      <c r="V8" s="46">
        <v>149.78434776384259</v>
      </c>
      <c r="W8" s="46">
        <v>86.052448853897005</v>
      </c>
      <c r="X8" s="46">
        <v>63.731898909945627</v>
      </c>
      <c r="Y8" s="46">
        <v>149.78434642127965</v>
      </c>
      <c r="Z8" s="46">
        <v>87.40547095125406</v>
      </c>
      <c r="AA8" s="46">
        <v>62.378875470025591</v>
      </c>
      <c r="AB8" s="46">
        <v>139.87</v>
      </c>
      <c r="AC8" s="46">
        <v>124.41</v>
      </c>
      <c r="AD8" s="64">
        <v>15.45</v>
      </c>
      <c r="AE8" s="58">
        <v>149.8076642309276</v>
      </c>
      <c r="AF8" s="58">
        <v>87.405470951237518</v>
      </c>
      <c r="AG8" s="70">
        <v>62.402193279690081</v>
      </c>
      <c r="AH8" s="69">
        <v>149.8076642309768</v>
      </c>
      <c r="AI8" s="68">
        <v>87.405470951274779</v>
      </c>
      <c r="AJ8" s="82">
        <v>62.402193279702026</v>
      </c>
      <c r="AK8" s="80">
        <f t="shared" si="0"/>
        <v>149.8076642309548</v>
      </c>
      <c r="AL8" s="84">
        <v>87.405470951264078</v>
      </c>
      <c r="AM8" s="108">
        <v>62.402193279690728</v>
      </c>
      <c r="AN8" s="80">
        <v>149.798889841</v>
      </c>
      <c r="AO8" s="84">
        <v>86.86823392700002</v>
      </c>
      <c r="AP8" s="120">
        <v>62.930655913999992</v>
      </c>
      <c r="AQ8" s="80">
        <v>150.81635828296788</v>
      </c>
      <c r="AR8" s="84">
        <v>86.866727592062063</v>
      </c>
      <c r="AS8" s="108">
        <v>63.949630690905828</v>
      </c>
    </row>
    <row r="9" spans="1:46" ht="15" x14ac:dyDescent="0.25">
      <c r="A9" s="41" t="s">
        <v>77</v>
      </c>
      <c r="B9" s="42">
        <v>263</v>
      </c>
      <c r="C9" s="43">
        <v>0</v>
      </c>
      <c r="D9" s="44">
        <v>210.03</v>
      </c>
      <c r="E9" s="43">
        <v>52.97</v>
      </c>
      <c r="F9" s="44">
        <v>79.86</v>
      </c>
      <c r="G9" s="42">
        <v>263</v>
      </c>
      <c r="H9" s="43">
        <v>0</v>
      </c>
      <c r="I9" s="44">
        <v>210.03</v>
      </c>
      <c r="J9" s="43">
        <v>52.97</v>
      </c>
      <c r="K9" s="44">
        <v>79.86</v>
      </c>
      <c r="L9" s="42">
        <v>263</v>
      </c>
      <c r="M9" s="43">
        <v>0</v>
      </c>
      <c r="N9" s="44">
        <v>213.58</v>
      </c>
      <c r="O9" s="43">
        <v>49.42</v>
      </c>
      <c r="P9" s="44">
        <v>81.209999999999994</v>
      </c>
      <c r="Q9" s="45">
        <v>266</v>
      </c>
      <c r="R9" s="44">
        <v>12.571</v>
      </c>
      <c r="S9" s="44">
        <v>228.73</v>
      </c>
      <c r="T9" s="44">
        <v>37.270000000000003</v>
      </c>
      <c r="U9" s="44">
        <v>85.989000000000004</v>
      </c>
      <c r="V9" s="46">
        <v>266.10450133901878</v>
      </c>
      <c r="W9" s="46">
        <v>207.96015762902093</v>
      </c>
      <c r="X9" s="46">
        <v>58.14434370999782</v>
      </c>
      <c r="Y9" s="46">
        <v>266.11449983852299</v>
      </c>
      <c r="Z9" s="46">
        <v>207.97229822613727</v>
      </c>
      <c r="AA9" s="46">
        <v>58.142201612385527</v>
      </c>
      <c r="AB9" s="46">
        <v>266</v>
      </c>
      <c r="AC9" s="46">
        <v>228.96</v>
      </c>
      <c r="AD9" s="64">
        <v>37.03</v>
      </c>
      <c r="AE9" s="58">
        <v>266.11327968262253</v>
      </c>
      <c r="AF9" s="58">
        <v>207.97107942436907</v>
      </c>
      <c r="AG9" s="70">
        <v>58.142200258253474</v>
      </c>
      <c r="AH9" s="69">
        <v>265.93333403768207</v>
      </c>
      <c r="AI9" s="68">
        <v>210.90806276729353</v>
      </c>
      <c r="AJ9" s="82">
        <v>55.025271270388551</v>
      </c>
      <c r="AK9" s="80">
        <f t="shared" si="0"/>
        <v>265.18788398531422</v>
      </c>
      <c r="AL9" s="84">
        <v>210.16261771398072</v>
      </c>
      <c r="AM9" s="108">
        <v>55.025266271333464</v>
      </c>
      <c r="AN9" s="80">
        <v>265.64964257100041</v>
      </c>
      <c r="AO9" s="84">
        <v>210.2178842440004</v>
      </c>
      <c r="AP9" s="120">
        <v>55.431758327000004</v>
      </c>
      <c r="AQ9" s="80">
        <v>266.15139477188058</v>
      </c>
      <c r="AR9" s="84">
        <v>210.90013281496798</v>
      </c>
      <c r="AS9" s="108">
        <v>55.2512619569126</v>
      </c>
    </row>
    <row r="10" spans="1:46" ht="15" x14ac:dyDescent="0.25">
      <c r="A10" s="41" t="s">
        <v>9</v>
      </c>
      <c r="B10" s="42">
        <v>493.12</v>
      </c>
      <c r="C10" s="43">
        <v>0</v>
      </c>
      <c r="D10" s="44">
        <v>486.99</v>
      </c>
      <c r="E10" s="43">
        <v>6.1340000000000003</v>
      </c>
      <c r="F10" s="44">
        <v>98.76</v>
      </c>
      <c r="G10" s="42">
        <v>493.12</v>
      </c>
      <c r="H10" s="43">
        <v>0</v>
      </c>
      <c r="I10" s="44">
        <v>486.99</v>
      </c>
      <c r="J10" s="43">
        <v>6.1340000000000003</v>
      </c>
      <c r="K10" s="44">
        <v>98.76</v>
      </c>
      <c r="L10" s="42">
        <v>493.12</v>
      </c>
      <c r="M10" s="43">
        <v>0</v>
      </c>
      <c r="N10" s="44">
        <v>486.99</v>
      </c>
      <c r="O10" s="43">
        <v>6.1340000000000003</v>
      </c>
      <c r="P10" s="44">
        <v>98.76</v>
      </c>
      <c r="Q10" s="45">
        <v>493.12200000000001</v>
      </c>
      <c r="R10" s="44">
        <v>0</v>
      </c>
      <c r="S10" s="44">
        <v>486.988</v>
      </c>
      <c r="T10" s="44">
        <v>6.1340000000000003</v>
      </c>
      <c r="U10" s="44">
        <v>98.756</v>
      </c>
      <c r="V10" s="46">
        <v>520.78997730736808</v>
      </c>
      <c r="W10" s="46">
        <v>474.53342681155817</v>
      </c>
      <c r="X10" s="46">
        <v>46.256550495809961</v>
      </c>
      <c r="Y10" s="46">
        <v>519.81210032711908</v>
      </c>
      <c r="Z10" s="46">
        <v>473.55554992505552</v>
      </c>
      <c r="AA10" s="46">
        <v>46.256550402063503</v>
      </c>
      <c r="AB10" s="46">
        <v>493.12</v>
      </c>
      <c r="AC10" s="46">
        <v>486.98</v>
      </c>
      <c r="AD10" s="64">
        <v>6.13</v>
      </c>
      <c r="AE10" s="58">
        <v>521.96348387371688</v>
      </c>
      <c r="AF10" s="58">
        <v>474.77172330172482</v>
      </c>
      <c r="AG10" s="70">
        <v>47.19176057199202</v>
      </c>
      <c r="AH10" s="69">
        <v>521.96348387965111</v>
      </c>
      <c r="AI10" s="68">
        <v>474.77172330765256</v>
      </c>
      <c r="AJ10" s="82">
        <v>47.191760571998593</v>
      </c>
      <c r="AK10" s="80">
        <f t="shared" si="0"/>
        <v>521.96004458147888</v>
      </c>
      <c r="AL10" s="84">
        <v>475.6603917538111</v>
      </c>
      <c r="AM10" s="108">
        <v>46.299652827667749</v>
      </c>
      <c r="AN10" s="80">
        <v>523.34721952100006</v>
      </c>
      <c r="AO10" s="84">
        <v>441.34119128600003</v>
      </c>
      <c r="AP10" s="120">
        <v>82.006028235000045</v>
      </c>
      <c r="AQ10" s="80">
        <v>524.65071014712248</v>
      </c>
      <c r="AR10" s="84">
        <v>456.33509878636892</v>
      </c>
      <c r="AS10" s="108">
        <v>68.315611360753593</v>
      </c>
    </row>
    <row r="11" spans="1:46" ht="15" x14ac:dyDescent="0.25">
      <c r="A11" s="41" t="s">
        <v>10</v>
      </c>
      <c r="B11" s="42">
        <v>614.96</v>
      </c>
      <c r="C11" s="43">
        <v>72.44</v>
      </c>
      <c r="D11" s="44">
        <v>592.91999999999996</v>
      </c>
      <c r="E11" s="43">
        <v>22.045999999999999</v>
      </c>
      <c r="F11" s="44">
        <v>96.42</v>
      </c>
      <c r="G11" s="42">
        <v>614.96</v>
      </c>
      <c r="H11" s="43">
        <v>0</v>
      </c>
      <c r="I11" s="44">
        <v>592.91999999999996</v>
      </c>
      <c r="J11" s="43">
        <v>22.045999999999999</v>
      </c>
      <c r="K11" s="44">
        <v>96.42</v>
      </c>
      <c r="L11" s="42">
        <v>614.96</v>
      </c>
      <c r="M11" s="43">
        <v>0</v>
      </c>
      <c r="N11" s="44">
        <v>592.91999999999996</v>
      </c>
      <c r="O11" s="43">
        <v>22.045999999999999</v>
      </c>
      <c r="P11" s="44">
        <v>96.42</v>
      </c>
      <c r="Q11" s="45">
        <v>614.96100000000001</v>
      </c>
      <c r="R11" s="44">
        <v>0</v>
      </c>
      <c r="S11" s="44">
        <v>592.91499999999996</v>
      </c>
      <c r="T11" s="44">
        <v>22.045999999999999</v>
      </c>
      <c r="U11" s="44">
        <v>96.415000000000006</v>
      </c>
      <c r="V11" s="46">
        <v>600.27041126395522</v>
      </c>
      <c r="W11" s="46">
        <v>561.06368115451357</v>
      </c>
      <c r="X11" s="46">
        <v>39.206730109441743</v>
      </c>
      <c r="Y11" s="46">
        <v>601.04818740699864</v>
      </c>
      <c r="Z11" s="46">
        <v>562.72982791983395</v>
      </c>
      <c r="AA11" s="46">
        <v>38.318359487163256</v>
      </c>
      <c r="AB11" s="46">
        <v>614.96</v>
      </c>
      <c r="AC11" s="46">
        <v>594.75</v>
      </c>
      <c r="AD11" s="64">
        <v>20.2</v>
      </c>
      <c r="AE11" s="58">
        <v>599.24979500011432</v>
      </c>
      <c r="AF11" s="58">
        <v>559.97684069338868</v>
      </c>
      <c r="AG11" s="70">
        <v>39.272954306725602</v>
      </c>
      <c r="AH11" s="69">
        <v>599.97299677816795</v>
      </c>
      <c r="AI11" s="68">
        <v>565.79344822300516</v>
      </c>
      <c r="AJ11" s="82">
        <v>34.179548555162739</v>
      </c>
      <c r="AK11" s="80">
        <f t="shared" si="0"/>
        <v>601.49513066844918</v>
      </c>
      <c r="AL11" s="84">
        <v>578.04636501372624</v>
      </c>
      <c r="AM11" s="108">
        <v>23.44876565472298</v>
      </c>
      <c r="AN11" s="80">
        <v>602.02736791899815</v>
      </c>
      <c r="AO11" s="84">
        <v>577.08102085099813</v>
      </c>
      <c r="AP11" s="120">
        <v>24.946347067999994</v>
      </c>
      <c r="AQ11" s="80">
        <v>603.20705925789707</v>
      </c>
      <c r="AR11" s="84">
        <v>590.5978066365476</v>
      </c>
      <c r="AS11" s="108">
        <v>12.609252621349464</v>
      </c>
    </row>
    <row r="12" spans="1:46" ht="15" x14ac:dyDescent="0.25">
      <c r="A12" s="41" t="s">
        <v>11</v>
      </c>
      <c r="B12" s="42">
        <v>127.87</v>
      </c>
      <c r="C12" s="43">
        <v>15.86</v>
      </c>
      <c r="D12" s="43">
        <v>122.37</v>
      </c>
      <c r="E12" s="43">
        <v>5.5</v>
      </c>
      <c r="F12" s="44">
        <v>95.7</v>
      </c>
      <c r="G12" s="42">
        <v>127.87</v>
      </c>
      <c r="H12" s="43">
        <v>0</v>
      </c>
      <c r="I12" s="43">
        <v>122.37</v>
      </c>
      <c r="J12" s="43">
        <v>5.5</v>
      </c>
      <c r="K12" s="44">
        <v>95.7</v>
      </c>
      <c r="L12" s="42">
        <v>130</v>
      </c>
      <c r="M12" s="43">
        <v>7.72</v>
      </c>
      <c r="N12" s="43">
        <v>122</v>
      </c>
      <c r="O12" s="43">
        <v>8</v>
      </c>
      <c r="P12" s="44">
        <v>93.85</v>
      </c>
      <c r="Q12" s="45">
        <v>130</v>
      </c>
      <c r="R12" s="44">
        <v>0</v>
      </c>
      <c r="S12" s="44">
        <v>127.85</v>
      </c>
      <c r="T12" s="44">
        <v>2.15</v>
      </c>
      <c r="U12" s="44">
        <v>98.346000000000004</v>
      </c>
      <c r="V12" s="46">
        <v>131.63978614128379</v>
      </c>
      <c r="W12" s="46">
        <v>112.81783280140178</v>
      </c>
      <c r="X12" s="46">
        <v>18.821953339881951</v>
      </c>
      <c r="Y12" s="46">
        <v>131.63978614242936</v>
      </c>
      <c r="Z12" s="46">
        <v>112.81783285484732</v>
      </c>
      <c r="AA12" s="46">
        <v>18.82195328758208</v>
      </c>
      <c r="AB12" s="46">
        <v>130</v>
      </c>
      <c r="AC12" s="46">
        <v>127.85</v>
      </c>
      <c r="AD12" s="64">
        <v>2.15</v>
      </c>
      <c r="AE12" s="58">
        <v>131.63978614133688</v>
      </c>
      <c r="AF12" s="58">
        <v>112.81783285375835</v>
      </c>
      <c r="AG12" s="70">
        <v>18.821953287578541</v>
      </c>
      <c r="AH12" s="69">
        <v>131.63978614361469</v>
      </c>
      <c r="AI12" s="68">
        <v>112.81783285602556</v>
      </c>
      <c r="AJ12" s="82">
        <v>18.821953287589139</v>
      </c>
      <c r="AK12" s="80">
        <f t="shared" si="0"/>
        <v>131.63805617048442</v>
      </c>
      <c r="AL12" s="84">
        <v>112.82622733132555</v>
      </c>
      <c r="AM12" s="108">
        <v>18.811828839158853</v>
      </c>
      <c r="AN12" s="80">
        <v>131.63589941700002</v>
      </c>
      <c r="AO12" s="84">
        <v>112.50933387200001</v>
      </c>
      <c r="AP12" s="120">
        <v>19.126565544999998</v>
      </c>
      <c r="AQ12" s="80">
        <v>131.63589941341007</v>
      </c>
      <c r="AR12" s="84">
        <v>112.50933387143024</v>
      </c>
      <c r="AS12" s="108">
        <v>19.126565541979822</v>
      </c>
    </row>
    <row r="13" spans="1:46" ht="15" x14ac:dyDescent="0.25">
      <c r="A13" s="41" t="s">
        <v>12</v>
      </c>
      <c r="B13" s="42">
        <v>22.74</v>
      </c>
      <c r="C13" s="43">
        <v>0</v>
      </c>
      <c r="D13" s="44">
        <v>17.760000000000002</v>
      </c>
      <c r="E13" s="43">
        <v>4.9800000000000004</v>
      </c>
      <c r="F13" s="44">
        <v>78.099999999999994</v>
      </c>
      <c r="G13" s="42">
        <v>22.74</v>
      </c>
      <c r="H13" s="43">
        <v>0</v>
      </c>
      <c r="I13" s="44">
        <v>17.760000000000002</v>
      </c>
      <c r="J13" s="43">
        <v>4.9800000000000004</v>
      </c>
      <c r="K13" s="44">
        <v>78.099999999999994</v>
      </c>
      <c r="L13" s="42">
        <v>22.74</v>
      </c>
      <c r="M13" s="43">
        <v>0</v>
      </c>
      <c r="N13" s="44">
        <v>17.760000000000002</v>
      </c>
      <c r="O13" s="43">
        <v>4.9800000000000004</v>
      </c>
      <c r="P13" s="44">
        <v>78.099999999999994</v>
      </c>
      <c r="Q13" s="45">
        <v>22.744</v>
      </c>
      <c r="R13" s="44">
        <v>0</v>
      </c>
      <c r="S13" s="44">
        <v>17.763000000000002</v>
      </c>
      <c r="T13" s="44">
        <v>4.9809999999999999</v>
      </c>
      <c r="U13" s="44">
        <v>78.099999999999994</v>
      </c>
      <c r="V13" s="46">
        <v>22.740035461792001</v>
      </c>
      <c r="W13" s="46">
        <v>21.932981879737</v>
      </c>
      <c r="X13" s="46">
        <v>0.807053582055</v>
      </c>
      <c r="Y13" s="46">
        <v>22.740035217526028</v>
      </c>
      <c r="Z13" s="46">
        <v>21.932981674538027</v>
      </c>
      <c r="AA13" s="46">
        <v>0.80705354298800003</v>
      </c>
      <c r="AB13" s="46">
        <v>22.74</v>
      </c>
      <c r="AC13" s="46">
        <v>17.760000000000002</v>
      </c>
      <c r="AD13" s="64">
        <v>4.9800000000000004</v>
      </c>
      <c r="AE13" s="58">
        <v>22.740035217539749</v>
      </c>
      <c r="AF13" s="58">
        <v>21.932981674553712</v>
      </c>
      <c r="AG13" s="70">
        <v>0.80705354298603582</v>
      </c>
      <c r="AH13" s="69">
        <v>22.7400352175599</v>
      </c>
      <c r="AI13" s="68">
        <v>21.932981674573899</v>
      </c>
      <c r="AJ13" s="82">
        <v>0.80705354298599996</v>
      </c>
      <c r="AK13" s="80">
        <f t="shared" si="0"/>
        <v>22.74003521757168</v>
      </c>
      <c r="AL13" s="84">
        <v>21.932981674585644</v>
      </c>
      <c r="AM13" s="108">
        <v>0.80705354298603593</v>
      </c>
      <c r="AN13" s="80">
        <v>22.740035212999995</v>
      </c>
      <c r="AO13" s="84">
        <v>21.932981669999997</v>
      </c>
      <c r="AP13" s="120">
        <v>0.80705354299999987</v>
      </c>
      <c r="AQ13" s="80">
        <v>22.725422598416984</v>
      </c>
      <c r="AR13" s="84">
        <v>17.728697132276984</v>
      </c>
      <c r="AS13" s="108">
        <v>4.99672546614</v>
      </c>
    </row>
    <row r="14" spans="1:46" ht="15" x14ac:dyDescent="0.25">
      <c r="A14" s="41" t="s">
        <v>80</v>
      </c>
      <c r="B14" s="42">
        <v>234.71</v>
      </c>
      <c r="C14" s="43">
        <v>0</v>
      </c>
      <c r="D14" s="44">
        <v>234.71</v>
      </c>
      <c r="E14" s="43">
        <v>0</v>
      </c>
      <c r="F14" s="43">
        <v>100</v>
      </c>
      <c r="G14" s="42">
        <v>234.71</v>
      </c>
      <c r="H14" s="43">
        <v>0</v>
      </c>
      <c r="I14" s="44">
        <v>234.71</v>
      </c>
      <c r="J14" s="43">
        <v>0</v>
      </c>
      <c r="K14" s="43">
        <v>100</v>
      </c>
      <c r="L14" s="42">
        <v>234.71</v>
      </c>
      <c r="M14" s="43">
        <v>0</v>
      </c>
      <c r="N14" s="44">
        <v>234.71</v>
      </c>
      <c r="O14" s="43">
        <v>0</v>
      </c>
      <c r="P14" s="43">
        <v>100</v>
      </c>
      <c r="Q14" s="45">
        <v>234.70699999999999</v>
      </c>
      <c r="R14" s="44">
        <v>0</v>
      </c>
      <c r="S14" s="44">
        <v>234.70699999999999</v>
      </c>
      <c r="T14" s="44">
        <v>0</v>
      </c>
      <c r="U14" s="44">
        <v>100</v>
      </c>
      <c r="V14" s="46">
        <v>232.37436969820459</v>
      </c>
      <c r="W14" s="46">
        <v>232.35420145789138</v>
      </c>
      <c r="X14" s="46">
        <v>2.0168240313189999E-2</v>
      </c>
      <c r="Y14" s="46">
        <v>232.37436723780965</v>
      </c>
      <c r="Z14" s="46">
        <v>232.35419896800784</v>
      </c>
      <c r="AA14" s="46">
        <v>2.01682698018E-2</v>
      </c>
      <c r="AB14" s="46">
        <v>234.7</v>
      </c>
      <c r="AC14" s="46">
        <v>234.7</v>
      </c>
      <c r="AD14" s="64">
        <v>0</v>
      </c>
      <c r="AE14" s="58">
        <v>232.37436777813591</v>
      </c>
      <c r="AF14" s="58">
        <v>232.35419950833375</v>
      </c>
      <c r="AG14" s="70">
        <v>2.0168269802155067E-2</v>
      </c>
      <c r="AH14" s="69">
        <v>232.4393318967584</v>
      </c>
      <c r="AI14" s="68">
        <v>232.15629854469822</v>
      </c>
      <c r="AJ14" s="82">
        <v>0.28303335206018998</v>
      </c>
      <c r="AK14" s="80">
        <f t="shared" si="0"/>
        <v>232.71991699652537</v>
      </c>
      <c r="AL14" s="84">
        <v>232.69974872672321</v>
      </c>
      <c r="AM14" s="108">
        <v>2.0168269802155067E-2</v>
      </c>
      <c r="AN14" s="80">
        <v>232.66742808599997</v>
      </c>
      <c r="AO14" s="84">
        <v>230.32985587099998</v>
      </c>
      <c r="AP14" s="120">
        <v>2.3375722150000002</v>
      </c>
      <c r="AQ14" s="80">
        <v>229.83298656554905</v>
      </c>
      <c r="AR14" s="84">
        <v>225.26070656317705</v>
      </c>
      <c r="AS14" s="108">
        <v>4.5722800023720005</v>
      </c>
    </row>
    <row r="15" spans="1:46" ht="15" x14ac:dyDescent="0.25">
      <c r="A15" s="41" t="s">
        <v>13</v>
      </c>
      <c r="B15" s="42">
        <v>345</v>
      </c>
      <c r="C15" s="43">
        <v>38.729999999999997</v>
      </c>
      <c r="D15" s="44">
        <v>332.64</v>
      </c>
      <c r="E15" s="43">
        <v>12.36</v>
      </c>
      <c r="F15" s="44">
        <v>96.42</v>
      </c>
      <c r="G15" s="42">
        <v>345</v>
      </c>
      <c r="H15" s="43">
        <v>0</v>
      </c>
      <c r="I15" s="44">
        <v>332.64</v>
      </c>
      <c r="J15" s="43">
        <v>12.36</v>
      </c>
      <c r="K15" s="44">
        <v>96.42</v>
      </c>
      <c r="L15" s="42">
        <v>345</v>
      </c>
      <c r="M15" s="43">
        <v>0</v>
      </c>
      <c r="N15" s="44">
        <v>332.64</v>
      </c>
      <c r="O15" s="43">
        <v>12.36</v>
      </c>
      <c r="P15" s="44">
        <v>96.42</v>
      </c>
      <c r="Q15" s="45">
        <v>345</v>
      </c>
      <c r="R15" s="44">
        <v>0</v>
      </c>
      <c r="S15" s="44">
        <v>332.64</v>
      </c>
      <c r="T15" s="44">
        <v>12.36</v>
      </c>
      <c r="U15" s="44">
        <v>96.417000000000002</v>
      </c>
      <c r="V15" s="46">
        <v>362.90538312502514</v>
      </c>
      <c r="W15" s="46">
        <v>293.91620302845655</v>
      </c>
      <c r="X15" s="46">
        <v>68.98918009656856</v>
      </c>
      <c r="Y15" s="46">
        <v>359.17671273164285</v>
      </c>
      <c r="Z15" s="46">
        <v>289.45345768467143</v>
      </c>
      <c r="AA15" s="47">
        <v>69.723255046971545</v>
      </c>
      <c r="AB15" s="46">
        <v>345</v>
      </c>
      <c r="AC15" s="46">
        <v>332.71</v>
      </c>
      <c r="AD15" s="65">
        <v>12.28</v>
      </c>
      <c r="AE15" s="58">
        <v>359.17671257772059</v>
      </c>
      <c r="AF15" s="58">
        <v>289.56240431406957</v>
      </c>
      <c r="AG15" s="70">
        <v>69.61430826365104</v>
      </c>
      <c r="AH15" s="69">
        <v>345.51829933579734</v>
      </c>
      <c r="AI15" s="68">
        <v>289.568989922279</v>
      </c>
      <c r="AJ15" s="82">
        <v>55.94930941351835</v>
      </c>
      <c r="AK15" s="80">
        <f t="shared" si="0"/>
        <v>357.03172447560689</v>
      </c>
      <c r="AL15" s="84">
        <v>304.9459989869319</v>
      </c>
      <c r="AM15" s="108">
        <v>52.08572548867501</v>
      </c>
      <c r="AN15" s="80">
        <v>345.56106335399971</v>
      </c>
      <c r="AO15" s="84">
        <v>336.65971182799973</v>
      </c>
      <c r="AP15" s="120">
        <v>8.9013515259999991</v>
      </c>
      <c r="AQ15" s="80">
        <v>348.19206295008047</v>
      </c>
      <c r="AR15" s="84">
        <v>341.5231482001127</v>
      </c>
      <c r="AS15" s="108">
        <v>6.6689147499677661</v>
      </c>
    </row>
    <row r="16" spans="1:46" ht="15" x14ac:dyDescent="0.25">
      <c r="A16" s="41" t="s">
        <v>14</v>
      </c>
      <c r="B16" s="42">
        <v>80.400000000000006</v>
      </c>
      <c r="C16" s="43">
        <v>0</v>
      </c>
      <c r="D16" s="43">
        <v>80.400000000000006</v>
      </c>
      <c r="E16" s="43">
        <v>0</v>
      </c>
      <c r="F16" s="43">
        <v>100</v>
      </c>
      <c r="G16" s="42">
        <v>80.400000000000006</v>
      </c>
      <c r="H16" s="43">
        <v>0</v>
      </c>
      <c r="I16" s="43">
        <v>80.400000000000006</v>
      </c>
      <c r="J16" s="43">
        <v>0</v>
      </c>
      <c r="K16" s="43">
        <v>100</v>
      </c>
      <c r="L16" s="42">
        <v>80.400000000000006</v>
      </c>
      <c r="M16" s="43">
        <v>0</v>
      </c>
      <c r="N16" s="43">
        <v>80.400000000000006</v>
      </c>
      <c r="O16" s="43">
        <v>0</v>
      </c>
      <c r="P16" s="43">
        <v>100</v>
      </c>
      <c r="Q16" s="45">
        <v>80.402000000000001</v>
      </c>
      <c r="R16" s="44">
        <v>0</v>
      </c>
      <c r="S16" s="44">
        <v>80.402000000000001</v>
      </c>
      <c r="T16" s="44">
        <v>0</v>
      </c>
      <c r="U16" s="44">
        <v>100</v>
      </c>
      <c r="V16" s="46">
        <v>79.457815027291588</v>
      </c>
      <c r="W16" s="46">
        <v>79.457815027291588</v>
      </c>
      <c r="X16" s="47"/>
      <c r="Y16" s="46">
        <v>79.457822931354812</v>
      </c>
      <c r="Z16" s="46">
        <v>79.457822931354812</v>
      </c>
      <c r="AA16" s="46"/>
      <c r="AB16" s="46">
        <v>80.400000000000006</v>
      </c>
      <c r="AC16" s="46">
        <v>80.400000000000006</v>
      </c>
      <c r="AD16" s="64">
        <v>0</v>
      </c>
      <c r="AE16" s="58">
        <v>79.457822931420509</v>
      </c>
      <c r="AF16" s="58">
        <v>79.457822931420509</v>
      </c>
      <c r="AG16" s="71">
        <v>0</v>
      </c>
      <c r="AH16" s="69">
        <v>79.457822931650568</v>
      </c>
      <c r="AI16" s="68">
        <v>79.457822931650568</v>
      </c>
      <c r="AJ16" s="82">
        <v>0</v>
      </c>
      <c r="AK16" s="80">
        <f t="shared" si="0"/>
        <v>79.457822931642937</v>
      </c>
      <c r="AL16" s="84">
        <v>79.457822931642937</v>
      </c>
      <c r="AM16" s="108">
        <v>0</v>
      </c>
      <c r="AN16" s="80">
        <v>79.457822933999978</v>
      </c>
      <c r="AO16" s="84">
        <v>79.457822933999978</v>
      </c>
      <c r="AP16" s="120">
        <v>0</v>
      </c>
      <c r="AQ16" s="80">
        <v>79.499878887061612</v>
      </c>
      <c r="AR16" s="84">
        <v>77.939542533861612</v>
      </c>
      <c r="AS16" s="108">
        <v>1.5603363532000001</v>
      </c>
    </row>
    <row r="17" spans="1:46" ht="15" x14ac:dyDescent="0.25">
      <c r="A17" s="41" t="s">
        <v>15</v>
      </c>
      <c r="B17" s="42">
        <v>514.5</v>
      </c>
      <c r="C17" s="43">
        <v>1.81</v>
      </c>
      <c r="D17" s="44">
        <v>415.76</v>
      </c>
      <c r="E17" s="43">
        <v>98.74</v>
      </c>
      <c r="F17" s="43">
        <v>80.81</v>
      </c>
      <c r="G17" s="42">
        <v>514.5</v>
      </c>
      <c r="H17" s="43">
        <v>0</v>
      </c>
      <c r="I17" s="44">
        <v>415.76</v>
      </c>
      <c r="J17" s="43">
        <v>98.74</v>
      </c>
      <c r="K17" s="43">
        <v>80.81</v>
      </c>
      <c r="L17" s="42">
        <v>514.5</v>
      </c>
      <c r="M17" s="43">
        <v>0</v>
      </c>
      <c r="N17" s="44">
        <v>415.76</v>
      </c>
      <c r="O17" s="43">
        <v>98.74</v>
      </c>
      <c r="P17" s="43">
        <v>80.81</v>
      </c>
      <c r="Q17" s="45">
        <v>535</v>
      </c>
      <c r="R17" s="44">
        <v>0.35699999999999998</v>
      </c>
      <c r="S17" s="44">
        <v>432.69</v>
      </c>
      <c r="T17" s="44">
        <v>102.31</v>
      </c>
      <c r="U17" s="44">
        <v>80.876999999999995</v>
      </c>
      <c r="V17" s="46">
        <v>552.34014887086028</v>
      </c>
      <c r="W17" s="46">
        <v>319.93422703867407</v>
      </c>
      <c r="X17" s="46">
        <v>232.40592183218627</v>
      </c>
      <c r="Y17" s="46">
        <v>552.52435663517088</v>
      </c>
      <c r="Z17" s="46">
        <v>285.39128739670343</v>
      </c>
      <c r="AA17" s="46">
        <v>267.13306923846744</v>
      </c>
      <c r="AB17" s="46">
        <v>535</v>
      </c>
      <c r="AC17" s="46">
        <v>432.69</v>
      </c>
      <c r="AD17" s="64">
        <v>102.31</v>
      </c>
      <c r="AE17" s="58">
        <v>556.58472230025814</v>
      </c>
      <c r="AF17" s="58">
        <v>284.94465472540412</v>
      </c>
      <c r="AG17" s="70">
        <v>271.64006757485402</v>
      </c>
      <c r="AH17" s="69">
        <v>556.58472202338521</v>
      </c>
      <c r="AI17" s="68">
        <v>284.94465444820412</v>
      </c>
      <c r="AJ17" s="82">
        <v>271.64006757518104</v>
      </c>
      <c r="AK17" s="80">
        <f t="shared" si="0"/>
        <v>545.34258130979288</v>
      </c>
      <c r="AL17" s="84">
        <v>278.54606131673449</v>
      </c>
      <c r="AM17" s="108">
        <v>266.79651999305833</v>
      </c>
      <c r="AN17" s="80">
        <v>657.59129122400054</v>
      </c>
      <c r="AO17" s="84">
        <v>296.31478546600022</v>
      </c>
      <c r="AP17" s="120">
        <v>361.27650575800027</v>
      </c>
      <c r="AQ17" s="80">
        <v>614.55547489613411</v>
      </c>
      <c r="AR17" s="84">
        <v>319.678482385753</v>
      </c>
      <c r="AS17" s="108">
        <v>294.87699251038111</v>
      </c>
    </row>
    <row r="18" spans="1:46" ht="15" x14ac:dyDescent="0.25">
      <c r="A18" s="41" t="s">
        <v>81</v>
      </c>
      <c r="B18" s="42">
        <v>1385</v>
      </c>
      <c r="C18" s="43">
        <v>20.49</v>
      </c>
      <c r="D18" s="44">
        <v>1361.17</v>
      </c>
      <c r="E18" s="43">
        <v>23.84</v>
      </c>
      <c r="F18" s="44">
        <v>98.28</v>
      </c>
      <c r="G18" s="42">
        <v>1385</v>
      </c>
      <c r="H18" s="43">
        <v>0</v>
      </c>
      <c r="I18" s="44">
        <v>1361.17</v>
      </c>
      <c r="J18" s="43">
        <v>23.84</v>
      </c>
      <c r="K18" s="44">
        <v>98.28</v>
      </c>
      <c r="L18" s="42">
        <v>1385</v>
      </c>
      <c r="M18" s="43">
        <v>21.806999999999999</v>
      </c>
      <c r="N18" s="44">
        <v>1367.97</v>
      </c>
      <c r="O18" s="43">
        <v>17.03</v>
      </c>
      <c r="P18" s="44">
        <v>98.77</v>
      </c>
      <c r="Q18" s="45">
        <v>1330</v>
      </c>
      <c r="R18" s="43">
        <v>0.62</v>
      </c>
      <c r="S18" s="44">
        <v>1310</v>
      </c>
      <c r="T18" s="43">
        <v>20</v>
      </c>
      <c r="U18" s="44">
        <v>98.495999999999995</v>
      </c>
      <c r="V18" s="46">
        <v>1340.2846334571775</v>
      </c>
      <c r="W18" s="46">
        <v>1186.8715392946124</v>
      </c>
      <c r="X18" s="46">
        <v>153.4130941625653</v>
      </c>
      <c r="Y18" s="46">
        <v>1343.5669985514885</v>
      </c>
      <c r="Z18" s="46">
        <v>1216.5410071744993</v>
      </c>
      <c r="AA18" s="46">
        <v>127.0259913769885</v>
      </c>
      <c r="AB18" s="46">
        <v>1330</v>
      </c>
      <c r="AC18" s="46">
        <v>1319.69</v>
      </c>
      <c r="AD18" s="64">
        <v>10.3</v>
      </c>
      <c r="AE18" s="58">
        <v>1341.8732218137388</v>
      </c>
      <c r="AF18" s="58">
        <v>1272.2193772813962</v>
      </c>
      <c r="AG18" s="70">
        <v>69.653844532342532</v>
      </c>
      <c r="AH18" s="69">
        <v>1343.0509851841446</v>
      </c>
      <c r="AI18" s="68">
        <v>1280.307900477731</v>
      </c>
      <c r="AJ18" s="82">
        <v>62.743084706413633</v>
      </c>
      <c r="AK18" s="80">
        <f t="shared" si="0"/>
        <v>1343.6622588505695</v>
      </c>
      <c r="AL18" s="84">
        <v>1304.1222629285173</v>
      </c>
      <c r="AM18" s="108">
        <v>39.539995922052093</v>
      </c>
      <c r="AN18" s="80">
        <v>1331.4859008079982</v>
      </c>
      <c r="AO18" s="84">
        <v>1292.5046240299982</v>
      </c>
      <c r="AP18" s="120">
        <v>38.981276778000002</v>
      </c>
      <c r="AQ18" s="80">
        <v>1330.4327476670057</v>
      </c>
      <c r="AR18" s="84">
        <v>1292.6691305088352</v>
      </c>
      <c r="AS18" s="108">
        <v>37.763617158170469</v>
      </c>
    </row>
    <row r="19" spans="1:46" ht="15" x14ac:dyDescent="0.25">
      <c r="A19" s="41" t="s">
        <v>16</v>
      </c>
      <c r="B19" s="42">
        <v>755</v>
      </c>
      <c r="C19" s="43">
        <v>28.16</v>
      </c>
      <c r="D19" s="44">
        <v>735.55</v>
      </c>
      <c r="E19" s="43">
        <v>19.45</v>
      </c>
      <c r="F19" s="43">
        <v>97.42</v>
      </c>
      <c r="G19" s="42">
        <v>755</v>
      </c>
      <c r="H19" s="43">
        <v>0</v>
      </c>
      <c r="I19" s="44">
        <v>735.55</v>
      </c>
      <c r="J19" s="43">
        <v>19.45</v>
      </c>
      <c r="K19" s="43">
        <v>97.42</v>
      </c>
      <c r="L19" s="42">
        <v>790</v>
      </c>
      <c r="M19" s="43">
        <v>0</v>
      </c>
      <c r="N19" s="44">
        <v>735.55</v>
      </c>
      <c r="O19" s="43">
        <v>54.448999999999998</v>
      </c>
      <c r="P19" s="43">
        <v>93.11</v>
      </c>
      <c r="Q19" s="45">
        <v>790</v>
      </c>
      <c r="R19" s="44">
        <v>0</v>
      </c>
      <c r="S19" s="44">
        <v>735.55100000000004</v>
      </c>
      <c r="T19" s="44">
        <v>54.448999999999998</v>
      </c>
      <c r="U19" s="44">
        <v>93.108000000000004</v>
      </c>
      <c r="V19" s="46">
        <v>819.89314260389574</v>
      </c>
      <c r="W19" s="46">
        <v>794.3627126701806</v>
      </c>
      <c r="X19" s="46">
        <v>25.530429933715311</v>
      </c>
      <c r="Y19" s="46">
        <v>809.00909708516861</v>
      </c>
      <c r="Z19" s="46">
        <v>782.06129156954785</v>
      </c>
      <c r="AA19" s="46">
        <v>26.947805515620924</v>
      </c>
      <c r="AB19" s="46">
        <v>790</v>
      </c>
      <c r="AC19" s="46">
        <v>735.55</v>
      </c>
      <c r="AD19" s="64">
        <v>54.44</v>
      </c>
      <c r="AE19" s="58">
        <v>809.00797219886806</v>
      </c>
      <c r="AF19" s="58">
        <v>781.59602018631097</v>
      </c>
      <c r="AG19" s="70">
        <v>27.411952012557041</v>
      </c>
      <c r="AH19" s="69">
        <v>809.06492473567459</v>
      </c>
      <c r="AI19" s="68">
        <v>769.83293121403585</v>
      </c>
      <c r="AJ19" s="82">
        <v>39.231993521638771</v>
      </c>
      <c r="AK19" s="80">
        <f t="shared" si="0"/>
        <v>809.14726304060946</v>
      </c>
      <c r="AL19" s="84">
        <v>777.66463625532424</v>
      </c>
      <c r="AM19" s="108">
        <v>31.48262678528517</v>
      </c>
      <c r="AN19" s="80">
        <v>808.99232257199969</v>
      </c>
      <c r="AO19" s="84">
        <v>778.79394638899964</v>
      </c>
      <c r="AP19" s="120">
        <v>30.198376183000001</v>
      </c>
      <c r="AQ19" s="80">
        <v>809.16686846691209</v>
      </c>
      <c r="AR19" s="84">
        <v>777.88772062548981</v>
      </c>
      <c r="AS19" s="108">
        <v>31.27914784142229</v>
      </c>
    </row>
    <row r="20" spans="1:46" ht="15" x14ac:dyDescent="0.25">
      <c r="A20" s="41" t="s">
        <v>17</v>
      </c>
      <c r="B20" s="42">
        <v>219.97</v>
      </c>
      <c r="C20" s="43">
        <v>0</v>
      </c>
      <c r="D20" s="44">
        <v>219.97</v>
      </c>
      <c r="E20" s="43">
        <v>0</v>
      </c>
      <c r="F20" s="43">
        <v>100</v>
      </c>
      <c r="G20" s="42">
        <v>219.97</v>
      </c>
      <c r="H20" s="43">
        <v>0</v>
      </c>
      <c r="I20" s="44">
        <v>219.97</v>
      </c>
      <c r="J20" s="43">
        <v>0</v>
      </c>
      <c r="K20" s="43">
        <v>100</v>
      </c>
      <c r="L20" s="42">
        <v>219.97</v>
      </c>
      <c r="M20" s="43">
        <v>0</v>
      </c>
      <c r="N20" s="44">
        <v>219.97</v>
      </c>
      <c r="O20" s="43">
        <v>0</v>
      </c>
      <c r="P20" s="43">
        <v>100</v>
      </c>
      <c r="Q20" s="45">
        <v>219.97</v>
      </c>
      <c r="R20" s="44">
        <v>0</v>
      </c>
      <c r="S20" s="44">
        <v>219.97</v>
      </c>
      <c r="T20" s="44">
        <v>0</v>
      </c>
      <c r="U20" s="44">
        <v>100</v>
      </c>
      <c r="V20" s="46">
        <v>218.99913166032624</v>
      </c>
      <c r="W20" s="46">
        <v>218.75709574875685</v>
      </c>
      <c r="X20" s="46">
        <v>0.24203591156939999</v>
      </c>
      <c r="Y20" s="46">
        <v>224.89314648367031</v>
      </c>
      <c r="Z20" s="46">
        <v>174.97921735053768</v>
      </c>
      <c r="AA20" s="46">
        <v>49.913929133132598</v>
      </c>
      <c r="AB20" s="46">
        <v>224.69</v>
      </c>
      <c r="AC20" s="46">
        <v>224.69</v>
      </c>
      <c r="AD20" s="64">
        <v>0</v>
      </c>
      <c r="AE20" s="58">
        <v>224.05380428996264</v>
      </c>
      <c r="AF20" s="58">
        <v>222.61598781472389</v>
      </c>
      <c r="AG20" s="70">
        <v>1.4378164752387488</v>
      </c>
      <c r="AH20" s="69">
        <v>224.41815522209561</v>
      </c>
      <c r="AI20" s="68">
        <v>223.7265820065839</v>
      </c>
      <c r="AJ20" s="82">
        <v>0.69157321551169992</v>
      </c>
      <c r="AK20" s="80">
        <f t="shared" si="0"/>
        <v>224.41822969208005</v>
      </c>
      <c r="AL20" s="84">
        <v>223.72665655424072</v>
      </c>
      <c r="AM20" s="108">
        <v>0.69157313783931551</v>
      </c>
      <c r="AN20" s="80">
        <v>224.13946314199984</v>
      </c>
      <c r="AO20" s="84">
        <v>223.44789000399985</v>
      </c>
      <c r="AP20" s="120">
        <v>0.69157313800000009</v>
      </c>
      <c r="AQ20" s="80">
        <v>224.2603227026141</v>
      </c>
      <c r="AR20" s="84">
        <v>223.56874956477469</v>
      </c>
      <c r="AS20" s="108">
        <v>0.69157313783940011</v>
      </c>
    </row>
    <row r="21" spans="1:46" ht="15" x14ac:dyDescent="0.25">
      <c r="A21" s="41" t="s">
        <v>18</v>
      </c>
      <c r="B21" s="42">
        <v>180</v>
      </c>
      <c r="C21" s="43">
        <v>8.99</v>
      </c>
      <c r="D21" s="44">
        <v>158.75</v>
      </c>
      <c r="E21" s="43">
        <v>21.253</v>
      </c>
      <c r="F21" s="44">
        <v>88.19</v>
      </c>
      <c r="G21" s="42">
        <v>180</v>
      </c>
      <c r="H21" s="43">
        <v>0</v>
      </c>
      <c r="I21" s="44">
        <v>158.75</v>
      </c>
      <c r="J21" s="43">
        <v>21.253</v>
      </c>
      <c r="K21" s="44">
        <v>88.19</v>
      </c>
      <c r="L21" s="42">
        <v>180</v>
      </c>
      <c r="M21" s="43">
        <v>0</v>
      </c>
      <c r="N21" s="44">
        <v>158.75</v>
      </c>
      <c r="O21" s="43">
        <v>21.253</v>
      </c>
      <c r="P21" s="44">
        <v>88.19</v>
      </c>
      <c r="Q21" s="45">
        <v>180</v>
      </c>
      <c r="R21" s="44">
        <v>0</v>
      </c>
      <c r="S21" s="44">
        <v>158.74700000000001</v>
      </c>
      <c r="T21" s="44">
        <v>21.253</v>
      </c>
      <c r="U21" s="44">
        <v>88.192999999999998</v>
      </c>
      <c r="V21" s="46">
        <v>184.80383800775081</v>
      </c>
      <c r="W21" s="46">
        <v>122.60236353927519</v>
      </c>
      <c r="X21" s="46">
        <v>62.201474468475809</v>
      </c>
      <c r="Y21" s="46">
        <v>184.68413298828887</v>
      </c>
      <c r="Z21" s="46">
        <v>117.90436459758371</v>
      </c>
      <c r="AA21" s="46">
        <v>66.779768390705172</v>
      </c>
      <c r="AB21" s="46">
        <v>180</v>
      </c>
      <c r="AC21" s="46">
        <v>158.74</v>
      </c>
      <c r="AD21" s="64">
        <v>21.25</v>
      </c>
      <c r="AE21" s="58">
        <v>184.9883664156763</v>
      </c>
      <c r="AF21" s="58">
        <v>123.53446244319413</v>
      </c>
      <c r="AG21" s="70">
        <v>61.453903972482173</v>
      </c>
      <c r="AH21" s="69">
        <v>185.26825643027141</v>
      </c>
      <c r="AI21" s="68">
        <v>134.90569942348236</v>
      </c>
      <c r="AJ21" s="82">
        <v>50.362557006789046</v>
      </c>
      <c r="AK21" s="80">
        <f t="shared" si="0"/>
        <v>185.29212355666954</v>
      </c>
      <c r="AL21" s="84">
        <v>138.1613459800117</v>
      </c>
      <c r="AM21" s="108">
        <v>47.130777576657842</v>
      </c>
      <c r="AN21" s="80">
        <v>185.50004880899985</v>
      </c>
      <c r="AO21" s="84">
        <v>142.59525025599984</v>
      </c>
      <c r="AP21" s="120">
        <v>42.904798552999999</v>
      </c>
      <c r="AQ21" s="80">
        <v>185.52832478797507</v>
      </c>
      <c r="AR21" s="84">
        <v>149.75959662074237</v>
      </c>
      <c r="AS21" s="108">
        <v>35.76872816723268</v>
      </c>
    </row>
    <row r="22" spans="1:46" ht="15" x14ac:dyDescent="0.25">
      <c r="A22" s="41" t="s">
        <v>19</v>
      </c>
      <c r="B22" s="42">
        <v>7.33</v>
      </c>
      <c r="C22" s="43">
        <v>0</v>
      </c>
      <c r="D22" s="44">
        <v>4.8899999999999997</v>
      </c>
      <c r="E22" s="43">
        <v>2.4359999999999999</v>
      </c>
      <c r="F22" s="44">
        <v>66.760000000000005</v>
      </c>
      <c r="G22" s="42">
        <v>7.33</v>
      </c>
      <c r="H22" s="43">
        <v>0</v>
      </c>
      <c r="I22" s="44">
        <v>4.8899999999999997</v>
      </c>
      <c r="J22" s="43">
        <v>2.4359999999999999</v>
      </c>
      <c r="K22" s="44">
        <v>66.760000000000005</v>
      </c>
      <c r="L22" s="42">
        <v>7.33</v>
      </c>
      <c r="M22" s="43">
        <v>0</v>
      </c>
      <c r="N22" s="44">
        <v>4.8899999999999997</v>
      </c>
      <c r="O22" s="43">
        <v>2.4359999999999999</v>
      </c>
      <c r="P22" s="44">
        <v>66.760000000000005</v>
      </c>
      <c r="Q22" s="45">
        <v>7.3289999999999997</v>
      </c>
      <c r="R22" s="44">
        <v>0</v>
      </c>
      <c r="S22" s="44">
        <v>4.8929999999999998</v>
      </c>
      <c r="T22" s="44">
        <v>2.4359999999999999</v>
      </c>
      <c r="U22" s="44">
        <v>66.762</v>
      </c>
      <c r="V22" s="46">
        <v>8.8413432916100003</v>
      </c>
      <c r="W22" s="46">
        <v>4.8934752120800002</v>
      </c>
      <c r="X22" s="46">
        <v>3.9478680795300001</v>
      </c>
      <c r="Y22" s="46">
        <v>8.8413430129493413</v>
      </c>
      <c r="Z22" s="46">
        <v>4.8934749993893423</v>
      </c>
      <c r="AA22" s="46">
        <v>3.9478680135599999</v>
      </c>
      <c r="AB22" s="46">
        <v>7.32</v>
      </c>
      <c r="AC22" s="46">
        <v>4.8899999999999997</v>
      </c>
      <c r="AD22" s="64">
        <v>2.4300000000000002</v>
      </c>
      <c r="AE22" s="58">
        <v>8.8413430129427422</v>
      </c>
      <c r="AF22" s="58">
        <v>4.893474999383959</v>
      </c>
      <c r="AG22" s="70">
        <v>3.9478680135587831</v>
      </c>
      <c r="AH22" s="69">
        <v>8.8413430129486699</v>
      </c>
      <c r="AI22" s="68">
        <v>4.893474999388669</v>
      </c>
      <c r="AJ22" s="82">
        <v>3.9478680135599999</v>
      </c>
      <c r="AK22" s="80">
        <f t="shared" si="0"/>
        <v>8.8413430129437085</v>
      </c>
      <c r="AL22" s="84">
        <v>4.8934749993849254</v>
      </c>
      <c r="AM22" s="108">
        <v>3.9478680135587836</v>
      </c>
      <c r="AN22" s="80">
        <v>8.8413430129999995</v>
      </c>
      <c r="AO22" s="84">
        <v>4.8934749989999995</v>
      </c>
      <c r="AP22" s="120">
        <v>3.947868014</v>
      </c>
      <c r="AQ22" s="80">
        <v>8.8413430129460018</v>
      </c>
      <c r="AR22" s="84">
        <v>4.8934749993860009</v>
      </c>
      <c r="AS22" s="108">
        <v>3.9478680135599999</v>
      </c>
    </row>
    <row r="23" spans="1:46" ht="16.5" customHeight="1" x14ac:dyDescent="0.25">
      <c r="A23" s="41" t="s">
        <v>20</v>
      </c>
      <c r="B23" s="42">
        <v>271.58</v>
      </c>
      <c r="C23" s="43">
        <v>3.51</v>
      </c>
      <c r="D23" s="44">
        <v>247.93</v>
      </c>
      <c r="E23" s="43">
        <v>23.651</v>
      </c>
      <c r="F23" s="44">
        <v>91.29</v>
      </c>
      <c r="G23" s="42">
        <v>271.58</v>
      </c>
      <c r="H23" s="43">
        <v>0</v>
      </c>
      <c r="I23" s="44">
        <v>247.93</v>
      </c>
      <c r="J23" s="43">
        <v>23.651</v>
      </c>
      <c r="K23" s="44">
        <v>91.29</v>
      </c>
      <c r="L23" s="42">
        <v>271.58</v>
      </c>
      <c r="M23" s="43">
        <v>0</v>
      </c>
      <c r="N23" s="44">
        <v>247.93</v>
      </c>
      <c r="O23" s="43">
        <v>23.651</v>
      </c>
      <c r="P23" s="44">
        <v>91.29</v>
      </c>
      <c r="Q23" s="45">
        <v>271.58</v>
      </c>
      <c r="R23" s="44">
        <v>0</v>
      </c>
      <c r="S23" s="44">
        <v>247.929</v>
      </c>
      <c r="T23" s="44">
        <v>23.651</v>
      </c>
      <c r="U23" s="44">
        <v>91.290999999999997</v>
      </c>
      <c r="V23" s="46">
        <v>268.49010080572714</v>
      </c>
      <c r="W23" s="46">
        <v>256.25030287539653</v>
      </c>
      <c r="X23" s="46">
        <v>12.239797930330498</v>
      </c>
      <c r="Y23" s="46">
        <v>275.66986761907003</v>
      </c>
      <c r="Z23" s="46">
        <v>265.03696832407405</v>
      </c>
      <c r="AA23" s="46">
        <v>10.63289929499606</v>
      </c>
      <c r="AB23" s="46">
        <v>271.58</v>
      </c>
      <c r="AC23" s="46">
        <v>247.92</v>
      </c>
      <c r="AD23" s="64">
        <v>23.65</v>
      </c>
      <c r="AE23" s="58">
        <v>275.30282510214488</v>
      </c>
      <c r="AF23" s="58">
        <v>264.66992461671322</v>
      </c>
      <c r="AG23" s="70">
        <v>10.632900485431648</v>
      </c>
      <c r="AH23" s="69">
        <v>279.26657225920303</v>
      </c>
      <c r="AI23" s="68">
        <v>268.6406961534272</v>
      </c>
      <c r="AJ23" s="82">
        <v>10.625876105775841</v>
      </c>
      <c r="AK23" s="80">
        <f t="shared" si="0"/>
        <v>279.27109355532485</v>
      </c>
      <c r="AL23" s="84">
        <v>268.64521744954237</v>
      </c>
      <c r="AM23" s="108">
        <v>10.625876105782483</v>
      </c>
      <c r="AN23" s="80">
        <v>275.29393915199995</v>
      </c>
      <c r="AO23" s="84">
        <v>264.64230640299996</v>
      </c>
      <c r="AP23" s="120">
        <v>10.651632749000001</v>
      </c>
      <c r="AQ23" s="80">
        <v>285.44268303179439</v>
      </c>
      <c r="AR23" s="84">
        <v>270.74796647557264</v>
      </c>
      <c r="AS23" s="108">
        <v>14.694716556221744</v>
      </c>
    </row>
    <row r="24" spans="1:46" ht="15" x14ac:dyDescent="0.25">
      <c r="A24" s="41" t="s">
        <v>21</v>
      </c>
      <c r="B24" s="42">
        <v>575</v>
      </c>
      <c r="C24" s="43">
        <v>16.39</v>
      </c>
      <c r="D24" s="44">
        <v>560.42999999999995</v>
      </c>
      <c r="E24" s="43">
        <v>14.57</v>
      </c>
      <c r="F24" s="44">
        <v>97.47</v>
      </c>
      <c r="G24" s="42">
        <v>575</v>
      </c>
      <c r="H24" s="43">
        <v>0</v>
      </c>
      <c r="I24" s="44">
        <v>560.42999999999995</v>
      </c>
      <c r="J24" s="43">
        <v>14.57</v>
      </c>
      <c r="K24" s="44">
        <v>97.47</v>
      </c>
      <c r="L24" s="42">
        <v>575</v>
      </c>
      <c r="M24" s="43">
        <v>0</v>
      </c>
      <c r="N24" s="44">
        <v>560.42999999999995</v>
      </c>
      <c r="O24" s="43">
        <v>14.57</v>
      </c>
      <c r="P24" s="44">
        <v>97.47</v>
      </c>
      <c r="Q24" s="45">
        <v>550</v>
      </c>
      <c r="R24" s="44">
        <v>1.7849999999999999</v>
      </c>
      <c r="S24" s="44">
        <v>537.78</v>
      </c>
      <c r="T24" s="44">
        <v>12.22</v>
      </c>
      <c r="U24" s="44">
        <v>97.778000000000006</v>
      </c>
      <c r="V24" s="46">
        <v>543.25530090732445</v>
      </c>
      <c r="W24" s="46">
        <v>468.20424746460844</v>
      </c>
      <c r="X24" s="46">
        <v>75.051053442715912</v>
      </c>
      <c r="Y24" s="46">
        <v>543.21576854569798</v>
      </c>
      <c r="Z24" s="46">
        <v>478.13186021624801</v>
      </c>
      <c r="AA24" s="46">
        <v>65.083908329449784</v>
      </c>
      <c r="AB24" s="46">
        <v>550</v>
      </c>
      <c r="AC24" s="46">
        <v>548.37</v>
      </c>
      <c r="AD24" s="64">
        <v>1.6220000000000001</v>
      </c>
      <c r="AE24" s="58">
        <v>543.32855344970062</v>
      </c>
      <c r="AF24" s="58">
        <v>515.02914403159548</v>
      </c>
      <c r="AG24" s="70">
        <v>28.299409418105167</v>
      </c>
      <c r="AH24" s="69">
        <v>543.32855344975746</v>
      </c>
      <c r="AI24" s="68">
        <v>515.02914403165346</v>
      </c>
      <c r="AJ24" s="82">
        <v>28.299409418104002</v>
      </c>
      <c r="AK24" s="80">
        <f t="shared" si="0"/>
        <v>543.92358258358752</v>
      </c>
      <c r="AL24" s="84">
        <v>516.21455430880064</v>
      </c>
      <c r="AM24" s="108">
        <v>27.709028274786899</v>
      </c>
      <c r="AN24" s="80">
        <v>543.97305151499995</v>
      </c>
      <c r="AO24" s="84">
        <v>516.33686525799999</v>
      </c>
      <c r="AP24" s="120">
        <v>27.636186257000002</v>
      </c>
      <c r="AQ24" s="80">
        <v>543.87860834054652</v>
      </c>
      <c r="AR24" s="84">
        <v>515.50982053414054</v>
      </c>
      <c r="AS24" s="108">
        <v>28.368787806405997</v>
      </c>
    </row>
    <row r="25" spans="1:46" ht="15" x14ac:dyDescent="0.25">
      <c r="A25" s="41" t="s">
        <v>78</v>
      </c>
      <c r="B25" s="42">
        <v>695</v>
      </c>
      <c r="C25" s="43">
        <v>1.29</v>
      </c>
      <c r="D25" s="44">
        <v>683.21</v>
      </c>
      <c r="E25" s="43">
        <v>11.8</v>
      </c>
      <c r="F25" s="44">
        <v>98.3</v>
      </c>
      <c r="G25" s="42">
        <v>695</v>
      </c>
      <c r="H25" s="43">
        <v>0</v>
      </c>
      <c r="I25" s="44">
        <v>683.21</v>
      </c>
      <c r="J25" s="43">
        <v>11.8</v>
      </c>
      <c r="K25" s="44">
        <v>98.3</v>
      </c>
      <c r="L25" s="42">
        <v>695</v>
      </c>
      <c r="M25" s="43">
        <v>2.641</v>
      </c>
      <c r="N25" s="44">
        <v>685.85</v>
      </c>
      <c r="O25" s="43">
        <v>9.15</v>
      </c>
      <c r="P25" s="44">
        <v>98.68</v>
      </c>
      <c r="Q25" s="45">
        <v>695</v>
      </c>
      <c r="R25" s="44">
        <v>0.252</v>
      </c>
      <c r="S25" s="44">
        <v>686.09799999999996</v>
      </c>
      <c r="T25" s="44">
        <v>8.9019999999999992</v>
      </c>
      <c r="U25" s="44">
        <v>98.718999999999994</v>
      </c>
      <c r="V25" s="46">
        <v>333.95978407504992</v>
      </c>
      <c r="W25" s="46">
        <v>322.23748824638864</v>
      </c>
      <c r="X25" s="46">
        <v>11.722295828661299</v>
      </c>
      <c r="Y25" s="46">
        <v>333.95978496659012</v>
      </c>
      <c r="Z25" s="46">
        <v>322.23748909058327</v>
      </c>
      <c r="AA25" s="46">
        <v>11.72229587600682</v>
      </c>
      <c r="AB25" s="46">
        <v>695</v>
      </c>
      <c r="AC25" s="46">
        <v>687.6</v>
      </c>
      <c r="AD25" s="64">
        <v>7.39</v>
      </c>
      <c r="AE25" s="58">
        <v>694.9026725811641</v>
      </c>
      <c r="AF25" s="58">
        <v>673.41351503559997</v>
      </c>
      <c r="AG25" s="70">
        <v>21.489157545564147</v>
      </c>
      <c r="AH25" s="69">
        <v>694.92606391301547</v>
      </c>
      <c r="AI25" s="68">
        <v>673.15039150685482</v>
      </c>
      <c r="AJ25" s="82">
        <v>21.775672406160631</v>
      </c>
      <c r="AK25" s="80">
        <f t="shared" si="0"/>
        <v>694.86167198388682</v>
      </c>
      <c r="AL25" s="84">
        <v>679.33809113986092</v>
      </c>
      <c r="AM25" s="108">
        <v>15.52358084402587</v>
      </c>
      <c r="AN25" s="80">
        <v>694.87002318499992</v>
      </c>
      <c r="AO25" s="84">
        <v>679.59978896999996</v>
      </c>
      <c r="AP25" s="120">
        <v>15.270234215</v>
      </c>
      <c r="AQ25" s="80">
        <v>694.45088235947674</v>
      </c>
      <c r="AR25" s="84">
        <v>680.98718086329325</v>
      </c>
      <c r="AS25" s="108">
        <v>13.463701496183472</v>
      </c>
    </row>
    <row r="26" spans="1:46" ht="15.75" customHeight="1" x14ac:dyDescent="0.25">
      <c r="A26" s="41" t="s">
        <v>22</v>
      </c>
      <c r="B26" s="42">
        <v>599.89</v>
      </c>
      <c r="C26" s="43">
        <v>0</v>
      </c>
      <c r="D26" s="44">
        <v>562.22</v>
      </c>
      <c r="E26" s="43">
        <v>37.67</v>
      </c>
      <c r="F26" s="44">
        <v>93.72</v>
      </c>
      <c r="G26" s="42">
        <v>599.89</v>
      </c>
      <c r="H26" s="43">
        <v>0</v>
      </c>
      <c r="I26" s="44">
        <v>562.22</v>
      </c>
      <c r="J26" s="43">
        <v>37.67</v>
      </c>
      <c r="K26" s="44">
        <v>93.72</v>
      </c>
      <c r="L26" s="42">
        <v>599.89</v>
      </c>
      <c r="M26" s="43">
        <v>0</v>
      </c>
      <c r="N26" s="44">
        <v>562.22</v>
      </c>
      <c r="O26" s="43">
        <v>37.67</v>
      </c>
      <c r="P26" s="44">
        <v>93.72</v>
      </c>
      <c r="Q26" s="45">
        <v>599.89</v>
      </c>
      <c r="R26" s="44">
        <v>0</v>
      </c>
      <c r="S26" s="44">
        <v>562.21799999999996</v>
      </c>
      <c r="T26" s="44">
        <v>37.671999999999997</v>
      </c>
      <c r="U26" s="44">
        <v>93.72</v>
      </c>
      <c r="V26" s="46">
        <v>711.18384882231601</v>
      </c>
      <c r="W26" s="46">
        <v>687.59130144316271</v>
      </c>
      <c r="X26" s="46">
        <v>23.592547379153423</v>
      </c>
      <c r="Y26" s="46">
        <v>694.90269040165401</v>
      </c>
      <c r="Z26" s="46">
        <v>673.14788074339606</v>
      </c>
      <c r="AA26" s="46">
        <v>21.75480965825821</v>
      </c>
      <c r="AB26" s="46">
        <v>599.89</v>
      </c>
      <c r="AC26" s="46">
        <v>562.21</v>
      </c>
      <c r="AD26" s="64">
        <v>37.67</v>
      </c>
      <c r="AE26" s="58">
        <v>557.21152774815334</v>
      </c>
      <c r="AF26" s="58">
        <v>482.97981737771784</v>
      </c>
      <c r="AG26" s="70">
        <v>74.23171037043555</v>
      </c>
      <c r="AH26" s="69">
        <v>558.63597851787983</v>
      </c>
      <c r="AI26" s="68">
        <v>484.40426814748037</v>
      </c>
      <c r="AJ26" s="82">
        <v>74.231710370399497</v>
      </c>
      <c r="AK26" s="80">
        <f t="shared" si="0"/>
        <v>558.63597851806799</v>
      </c>
      <c r="AL26" s="84">
        <v>484.40426814762981</v>
      </c>
      <c r="AM26" s="108">
        <v>74.231710370438222</v>
      </c>
      <c r="AN26" s="80">
        <v>512.15901029099962</v>
      </c>
      <c r="AO26" s="84">
        <v>483.84733512899965</v>
      </c>
      <c r="AP26" s="120">
        <v>28.311675162</v>
      </c>
      <c r="AQ26" s="80">
        <v>588.53003311729617</v>
      </c>
      <c r="AR26" s="84">
        <v>481.79727317384413</v>
      </c>
      <c r="AS26" s="108">
        <v>106.73275994345207</v>
      </c>
    </row>
    <row r="27" spans="1:46" ht="15" x14ac:dyDescent="0.25">
      <c r="A27" s="41" t="s">
        <v>23</v>
      </c>
      <c r="B27" s="42">
        <v>327.04000000000002</v>
      </c>
      <c r="C27" s="43">
        <v>0</v>
      </c>
      <c r="D27" s="44">
        <v>320.38</v>
      </c>
      <c r="E27" s="43">
        <v>6.66</v>
      </c>
      <c r="F27" s="44">
        <v>97.96</v>
      </c>
      <c r="G27" s="42">
        <v>327.04000000000002</v>
      </c>
      <c r="H27" s="43">
        <v>0</v>
      </c>
      <c r="I27" s="44">
        <v>320.38</v>
      </c>
      <c r="J27" s="43">
        <v>6.66</v>
      </c>
      <c r="K27" s="44">
        <v>97.96</v>
      </c>
      <c r="L27" s="42">
        <v>327.04000000000002</v>
      </c>
      <c r="M27" s="43">
        <v>0</v>
      </c>
      <c r="N27" s="44">
        <v>320.38</v>
      </c>
      <c r="O27" s="43">
        <v>6.66</v>
      </c>
      <c r="P27" s="44">
        <v>97.96</v>
      </c>
      <c r="Q27" s="45">
        <v>327.036</v>
      </c>
      <c r="R27" s="44">
        <v>0.90500000000000003</v>
      </c>
      <c r="S27" s="44">
        <v>321.28399999999999</v>
      </c>
      <c r="T27" s="44">
        <v>5.7519999999999998</v>
      </c>
      <c r="U27" s="44">
        <v>98.241</v>
      </c>
      <c r="V27" s="46">
        <v>557.21056808872243</v>
      </c>
      <c r="W27" s="46">
        <v>482.9967709329747</v>
      </c>
      <c r="X27" s="46">
        <v>74.213797155747727</v>
      </c>
      <c r="Y27" s="46">
        <v>557.21152774813083</v>
      </c>
      <c r="Z27" s="46">
        <v>482.97981737763564</v>
      </c>
      <c r="AA27" s="46">
        <v>74.231710370495264</v>
      </c>
      <c r="AB27" s="46">
        <v>327.02999999999997</v>
      </c>
      <c r="AC27" s="46">
        <v>321.5</v>
      </c>
      <c r="AD27" s="64">
        <v>5.53</v>
      </c>
      <c r="AE27" s="58">
        <v>333.95978493278233</v>
      </c>
      <c r="AF27" s="58">
        <v>322.2374890906687</v>
      </c>
      <c r="AG27" s="70">
        <v>11.72229584211364</v>
      </c>
      <c r="AH27" s="69">
        <v>333.97416196258712</v>
      </c>
      <c r="AI27" s="68">
        <v>320.57741128472878</v>
      </c>
      <c r="AJ27" s="82">
        <v>13.396750677858314</v>
      </c>
      <c r="AK27" s="80">
        <f t="shared" si="0"/>
        <v>333.97416196219825</v>
      </c>
      <c r="AL27" s="84">
        <v>320.42975561624644</v>
      </c>
      <c r="AM27" s="108">
        <v>13.544406345951833</v>
      </c>
      <c r="AN27" s="80">
        <v>333.9836014400002</v>
      </c>
      <c r="AO27" s="84">
        <v>320.42975703100018</v>
      </c>
      <c r="AP27" s="120">
        <v>13.553844408999995</v>
      </c>
      <c r="AQ27" s="80">
        <v>363.32109026601637</v>
      </c>
      <c r="AR27" s="84">
        <v>272.12664899027652</v>
      </c>
      <c r="AS27" s="108">
        <v>91.194441275739848</v>
      </c>
    </row>
    <row r="28" spans="1:46" ht="15" x14ac:dyDescent="0.25">
      <c r="A28" s="41" t="s">
        <v>24</v>
      </c>
      <c r="B28" s="42">
        <v>130</v>
      </c>
      <c r="C28" s="43">
        <v>0</v>
      </c>
      <c r="D28" s="44">
        <v>127.2</v>
      </c>
      <c r="E28" s="43">
        <v>2.8</v>
      </c>
      <c r="F28" s="44">
        <v>97.85</v>
      </c>
      <c r="G28" s="42">
        <v>130</v>
      </c>
      <c r="H28" s="43">
        <v>0</v>
      </c>
      <c r="I28" s="44">
        <v>127.2</v>
      </c>
      <c r="J28" s="43">
        <v>2.8</v>
      </c>
      <c r="K28" s="44">
        <v>97.85</v>
      </c>
      <c r="L28" s="42">
        <v>132</v>
      </c>
      <c r="M28" s="43">
        <v>0</v>
      </c>
      <c r="N28" s="44">
        <v>116</v>
      </c>
      <c r="O28" s="43">
        <v>16</v>
      </c>
      <c r="P28" s="44">
        <v>87.88</v>
      </c>
      <c r="Q28" s="45">
        <v>132</v>
      </c>
      <c r="R28" s="44">
        <v>0</v>
      </c>
      <c r="S28" s="44">
        <v>117.1</v>
      </c>
      <c r="T28" s="44">
        <v>14.9</v>
      </c>
      <c r="U28" s="44">
        <v>88.712000000000003</v>
      </c>
      <c r="V28" s="46">
        <v>133.52724783762778</v>
      </c>
      <c r="W28" s="46">
        <v>121.5444717133462</v>
      </c>
      <c r="X28" s="46">
        <v>11.982776124281612</v>
      </c>
      <c r="Y28" s="46">
        <v>133.52724829576673</v>
      </c>
      <c r="Z28" s="46">
        <v>121.54447225450849</v>
      </c>
      <c r="AA28" s="46">
        <v>11.982776041258308</v>
      </c>
      <c r="AB28" s="46">
        <v>132</v>
      </c>
      <c r="AC28" s="46">
        <v>117.1</v>
      </c>
      <c r="AD28" s="64">
        <v>14.9</v>
      </c>
      <c r="AE28" s="58">
        <v>133.52724829590846</v>
      </c>
      <c r="AF28" s="58">
        <v>121.54447225465317</v>
      </c>
      <c r="AG28" s="70">
        <v>11.98277604125528</v>
      </c>
      <c r="AH28" s="69">
        <v>133.52724829606123</v>
      </c>
      <c r="AI28" s="68">
        <v>121.54447225480183</v>
      </c>
      <c r="AJ28" s="82">
        <v>11.98277604125939</v>
      </c>
      <c r="AK28" s="80">
        <f t="shared" si="0"/>
        <v>133.53046525370627</v>
      </c>
      <c r="AL28" s="84">
        <v>120.44603081876367</v>
      </c>
      <c r="AM28" s="108">
        <v>13.084434434942603</v>
      </c>
      <c r="AN28" s="80">
        <v>141.08263600300009</v>
      </c>
      <c r="AO28" s="84">
        <v>113.70378998700009</v>
      </c>
      <c r="AP28" s="120">
        <v>27.378846015999997</v>
      </c>
      <c r="AQ28" s="80">
        <v>141.36565481664746</v>
      </c>
      <c r="AR28" s="84">
        <v>112.50934746119556</v>
      </c>
      <c r="AS28" s="108">
        <v>28.856307355451904</v>
      </c>
    </row>
    <row r="29" spans="1:46" ht="15.75" thickBot="1" x14ac:dyDescent="0.3">
      <c r="A29" s="41" t="s">
        <v>25</v>
      </c>
      <c r="B29" s="48">
        <f>SUM(B4:B28)</f>
        <v>10249.709999999999</v>
      </c>
      <c r="C29" s="49">
        <v>314.42</v>
      </c>
      <c r="D29" s="40">
        <v>9823.2999999999993</v>
      </c>
      <c r="E29" s="49">
        <v>426.4</v>
      </c>
      <c r="F29" s="40">
        <v>95.84</v>
      </c>
      <c r="G29" s="48">
        <f>SUM(G4:G28)</f>
        <v>10249.709999999999</v>
      </c>
      <c r="H29" s="49">
        <f>SUM(H4:H28)</f>
        <v>0.59</v>
      </c>
      <c r="I29" s="40">
        <v>9823.89</v>
      </c>
      <c r="J29" s="49">
        <v>425.81</v>
      </c>
      <c r="K29" s="40">
        <v>95.85</v>
      </c>
      <c r="L29" s="48">
        <f>SUM(L4:L28)</f>
        <v>10338.59</v>
      </c>
      <c r="M29" s="49">
        <f>SUM(M4:M28)</f>
        <v>81.927999999999997</v>
      </c>
      <c r="N29" s="40">
        <f>SUM(N4:N28)</f>
        <v>9858.32</v>
      </c>
      <c r="O29" s="49">
        <f>SUM(O4:O28)</f>
        <v>480.26899999999995</v>
      </c>
      <c r="P29" s="40">
        <v>95.35</v>
      </c>
      <c r="Q29" s="45">
        <v>10280.620000000001</v>
      </c>
      <c r="R29" s="50">
        <v>41.834000000000003</v>
      </c>
      <c r="S29" s="50">
        <v>9833.2800000000007</v>
      </c>
      <c r="T29" s="50">
        <v>447.34</v>
      </c>
      <c r="U29" s="50">
        <v>95.65</v>
      </c>
      <c r="V29" s="51">
        <f>SUM(V4:V28)</f>
        <v>10392.303642693068</v>
      </c>
      <c r="W29" s="51">
        <f>SUM(W4:W28)</f>
        <v>9199.7900944722824</v>
      </c>
      <c r="X29" s="51">
        <f>SUM(X16:X28)</f>
        <v>686.54309224893268</v>
      </c>
      <c r="Y29" s="52">
        <f>SUM(Y4:Y28)</f>
        <v>10377.677107286116</v>
      </c>
      <c r="Z29" s="52">
        <f>SUM(Z4:Z28)</f>
        <v>9180.9086766258642</v>
      </c>
      <c r="AA29" s="52">
        <f>SUM(AA16:AA28)</f>
        <v>737.15683123893893</v>
      </c>
      <c r="AB29" s="53">
        <f>SUM(AB4:AB28)</f>
        <v>10300.4</v>
      </c>
      <c r="AC29" s="53">
        <v>9899.69</v>
      </c>
      <c r="AD29" s="66">
        <v>400.75</v>
      </c>
      <c r="AE29" s="53">
        <f>SUM(AE4:AE28)</f>
        <v>10380.38578747282</v>
      </c>
      <c r="AF29" s="53">
        <f>SUM(AF4:AF28)</f>
        <v>9355.4017137475275</v>
      </c>
      <c r="AG29" s="66">
        <f>SUM(AG4:AG28)</f>
        <v>1024.9840737252932</v>
      </c>
      <c r="AH29" s="72">
        <v>10382.702499890696</v>
      </c>
      <c r="AI29" s="73">
        <v>9383.7342645459466</v>
      </c>
      <c r="AJ29" s="83">
        <v>998.96823534475061</v>
      </c>
      <c r="AK29" s="72">
        <f>SUM(AK4:AK28)</f>
        <v>10385.379608012408</v>
      </c>
      <c r="AL29" s="73">
        <f>SUM(AL4:AL28)</f>
        <v>9451.5838062529238</v>
      </c>
      <c r="AM29" s="109">
        <f>SUM(AM4:AM28)</f>
        <v>933.79580175948627</v>
      </c>
      <c r="AN29" s="106">
        <v>10433.522738464999</v>
      </c>
      <c r="AO29" s="107">
        <v>9441.9353462779945</v>
      </c>
      <c r="AP29" s="112">
        <v>991.58739218700043</v>
      </c>
      <c r="AQ29" s="113">
        <v>10510.978866034449</v>
      </c>
      <c r="AR29" s="114">
        <v>9458.5960480347203</v>
      </c>
      <c r="AS29" s="115">
        <v>1052.3828179997308</v>
      </c>
    </row>
    <row r="30" spans="1:46" ht="21.6" customHeight="1" x14ac:dyDescent="0.2">
      <c r="A30" s="6"/>
      <c r="E30" s="7"/>
      <c r="J30" s="7"/>
      <c r="O30" s="7"/>
      <c r="AC30" s="3"/>
      <c r="AH30" s="74"/>
      <c r="AI30" s="74"/>
      <c r="AJ30" s="74"/>
      <c r="AQ30" s="142"/>
      <c r="AR30" s="143"/>
      <c r="AS30" s="143"/>
      <c r="AT30" s="143"/>
    </row>
    <row r="31" spans="1:46" ht="22.15" customHeight="1" x14ac:dyDescent="0.2">
      <c r="A31" s="6"/>
      <c r="E31" s="7"/>
      <c r="J31" s="7"/>
      <c r="O31" s="7"/>
      <c r="AC31" s="3"/>
      <c r="AH31" s="74"/>
      <c r="AI31" s="74"/>
      <c r="AJ31" s="74"/>
      <c r="AQ31" s="142"/>
      <c r="AR31" s="143"/>
      <c r="AS31" s="143"/>
      <c r="AT31" s="143"/>
    </row>
    <row r="32" spans="1:46" x14ac:dyDescent="0.2">
      <c r="AQ32" s="119"/>
      <c r="AR32" s="116"/>
      <c r="AS32" s="116"/>
      <c r="AT32" s="116"/>
    </row>
    <row r="33" spans="43:46" x14ac:dyDescent="0.2">
      <c r="AQ33" s="118"/>
      <c r="AR33" s="116"/>
      <c r="AS33" s="117"/>
      <c r="AT33" s="116"/>
    </row>
    <row r="34" spans="43:46" x14ac:dyDescent="0.2">
      <c r="AQ34" s="118"/>
      <c r="AR34" s="116"/>
      <c r="AS34" s="116"/>
      <c r="AT34" s="116"/>
    </row>
  </sheetData>
  <mergeCells count="10">
    <mergeCell ref="AQ30:AT30"/>
    <mergeCell ref="AQ31:AT31"/>
    <mergeCell ref="AQ2:AS2"/>
    <mergeCell ref="AN2:AP2"/>
    <mergeCell ref="V2:X2"/>
    <mergeCell ref="Y2:AA2"/>
    <mergeCell ref="AB2:AD2"/>
    <mergeCell ref="AE2:AG2"/>
    <mergeCell ref="AH2:AJ2"/>
    <mergeCell ref="AK2:AM2"/>
  </mergeCells>
  <phoneticPr fontId="0" type="noConversion"/>
  <pageMargins left="0.39370078740157483" right="0.39370078740157483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</vt:lpstr>
      <vt:lpstr>Indicador 38</vt:lpstr>
      <vt:lpstr>DPMT deslindado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Juan Manuel Villares Muyo</cp:lastModifiedBy>
  <cp:lastPrinted>2013-07-23T08:34:28Z</cp:lastPrinted>
  <dcterms:created xsi:type="dcterms:W3CDTF">1996-11-27T10:00:04Z</dcterms:created>
  <dcterms:modified xsi:type="dcterms:W3CDTF">2023-11-06T11:07:33Z</dcterms:modified>
</cp:coreProperties>
</file>