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area_bdn\INFORMES_PLANES\Informe IEPNB\Informe 2022\Indicadores 2022\"/>
    </mc:Choice>
  </mc:AlternateContent>
  <bookViews>
    <workbookView xWindow="0" yWindow="0" windowWidth="17265" windowHeight="5340" tabRatio="838"/>
  </bookViews>
  <sheets>
    <sheet name="Metadatos" sheetId="14" r:id="rId1"/>
    <sheet name="Indicador 41" sheetId="15" r:id="rId2"/>
    <sheet name="Indicador 41_CCAA" sheetId="1" r:id="rId3"/>
    <sheet name="Indicador 41_Tipologías" sheetId="17" r:id="rId4"/>
    <sheet name="Indicad 41_Unidad geológica" sheetId="18" r:id="rId5"/>
    <sheet name="Indicador 41_EstadoConservación" sheetId="8" r:id="rId6"/>
    <sheet name="Indicador 42" sheetId="19" r:id="rId7"/>
    <sheet name="Apadrina una Roca" sheetId="20" r:id="rId8"/>
  </sheets>
  <definedNames>
    <definedName name="_xlnm.Print_Area" localSheetId="2">'Indicador 41_CCAA'!$A$1:$I$22</definedName>
  </definedNames>
  <calcPr calcId="152511"/>
</workbook>
</file>

<file path=xl/calcChain.xml><?xml version="1.0" encoding="utf-8"?>
<calcChain xmlns="http://schemas.openxmlformats.org/spreadsheetml/2006/main">
  <c r="AE22" i="1" l="1"/>
  <c r="G4" i="20" l="1"/>
  <c r="G5" i="20"/>
  <c r="G6" i="20"/>
  <c r="V9" i="8"/>
  <c r="W8" i="8" s="1"/>
  <c r="X9" i="8"/>
  <c r="AD22" i="1"/>
  <c r="AC22" i="1"/>
  <c r="T8" i="8"/>
  <c r="S9" i="8"/>
  <c r="T5" i="8"/>
  <c r="T7" i="8"/>
  <c r="U9" i="8"/>
  <c r="T4" i="8"/>
  <c r="T9" i="8" s="1"/>
  <c r="AA22" i="1"/>
  <c r="Z22" i="1"/>
  <c r="R8" i="8"/>
  <c r="R7" i="8"/>
  <c r="R6" i="8"/>
  <c r="R5" i="8"/>
  <c r="R4" i="8"/>
  <c r="R9" i="8" s="1"/>
  <c r="J9" i="8"/>
  <c r="P9" i="8"/>
  <c r="Q7" i="8" s="1"/>
  <c r="Q6" i="8"/>
  <c r="Y22" i="1"/>
  <c r="X22" i="1"/>
  <c r="O9" i="8"/>
  <c r="M9" i="8"/>
  <c r="N8" i="8" s="1"/>
  <c r="N4" i="8"/>
  <c r="N7" i="8"/>
  <c r="W22" i="1"/>
  <c r="V22" i="1"/>
  <c r="U22" i="1"/>
  <c r="L9" i="8"/>
  <c r="K8" i="8"/>
  <c r="K5" i="8"/>
  <c r="T22" i="1"/>
  <c r="H9" i="8"/>
  <c r="I5" i="8"/>
  <c r="F9" i="8"/>
  <c r="G5" i="8" s="1"/>
  <c r="G8" i="8"/>
  <c r="G6" i="8"/>
  <c r="O22" i="1"/>
  <c r="Q22" i="1"/>
  <c r="P22" i="1"/>
  <c r="D9" i="8"/>
  <c r="E5" i="8" s="1"/>
  <c r="E7" i="8"/>
  <c r="E6" i="8"/>
  <c r="N22" i="1"/>
  <c r="M22" i="1"/>
  <c r="L22" i="1"/>
  <c r="K22" i="1"/>
  <c r="J22" i="1"/>
  <c r="B9" i="8"/>
  <c r="C4" i="8" s="1"/>
  <c r="E22" i="1"/>
  <c r="C22" i="1"/>
  <c r="B22" i="1"/>
  <c r="I22" i="1"/>
  <c r="H22" i="1"/>
  <c r="G22" i="1"/>
  <c r="F22" i="1"/>
  <c r="D22" i="1"/>
  <c r="E4" i="8"/>
  <c r="E8" i="8"/>
  <c r="G4" i="8"/>
  <c r="I7" i="8"/>
  <c r="I4" i="8"/>
  <c r="K7" i="8"/>
  <c r="K6" i="8"/>
  <c r="K4" i="8"/>
  <c r="K9" i="8" s="1"/>
  <c r="Q5" i="8"/>
  <c r="Q4" i="8"/>
  <c r="I6" i="8"/>
  <c r="I9" i="8" s="1"/>
  <c r="I8" i="8"/>
  <c r="N5" i="8"/>
  <c r="N6" i="8"/>
  <c r="T6" i="8"/>
  <c r="G9" i="8" l="1"/>
  <c r="N9" i="8"/>
  <c r="E9" i="8"/>
  <c r="G7" i="8"/>
  <c r="C7" i="8"/>
  <c r="Q8" i="8"/>
  <c r="Q9" i="8" s="1"/>
  <c r="C6" i="8"/>
  <c r="C5" i="8"/>
  <c r="C9" i="8" s="1"/>
  <c r="C8" i="8"/>
  <c r="W4" i="8"/>
  <c r="W5" i="8"/>
  <c r="W6" i="8"/>
  <c r="W7" i="8"/>
  <c r="W9" i="8" l="1"/>
</calcChain>
</file>

<file path=xl/sharedStrings.xml><?xml version="1.0" encoding="utf-8"?>
<sst xmlns="http://schemas.openxmlformats.org/spreadsheetml/2006/main" count="220" uniqueCount="143">
  <si>
    <t>Canarias</t>
  </si>
  <si>
    <t>Cantabria</t>
  </si>
  <si>
    <t>Comunidad de Madrid</t>
  </si>
  <si>
    <t>Comunidad Foral de Navarra</t>
  </si>
  <si>
    <t>Extremadura</t>
  </si>
  <si>
    <t>Galicia</t>
  </si>
  <si>
    <t>La Rioja</t>
  </si>
  <si>
    <t>Principado de Asturias</t>
  </si>
  <si>
    <t>COMUNIDAD AUTÓNOMA</t>
  </si>
  <si>
    <t>Andalucía</t>
  </si>
  <si>
    <t>Aragón</t>
  </si>
  <si>
    <t>Castilla y León</t>
  </si>
  <si>
    <t>Cataluña</t>
  </si>
  <si>
    <t>País Vasco</t>
  </si>
  <si>
    <t>Región de Murcia</t>
  </si>
  <si>
    <t>Interés</t>
  </si>
  <si>
    <t>Estratigráfico</t>
  </si>
  <si>
    <t>Geomorfológico</t>
  </si>
  <si>
    <t>Hidrogeológico</t>
  </si>
  <si>
    <t>Mineralógico</t>
  </si>
  <si>
    <t>Minero-metalogenético</t>
  </si>
  <si>
    <t>Paleontológico</t>
  </si>
  <si>
    <t>Sedimentológico</t>
  </si>
  <si>
    <t>Tectónico</t>
  </si>
  <si>
    <t>Año 2009</t>
  </si>
  <si>
    <t>Año 2013</t>
  </si>
  <si>
    <t>Nº LIG</t>
  </si>
  <si>
    <t xml:space="preserve">Estado de conservación </t>
  </si>
  <si>
    <t>Número de LIG</t>
  </si>
  <si>
    <t>%</t>
  </si>
  <si>
    <t>Favorable</t>
  </si>
  <si>
    <t>Favorable con alteraciones</t>
  </si>
  <si>
    <t>Alterado</t>
  </si>
  <si>
    <t>Degradado</t>
  </si>
  <si>
    <t>Fuertemente degradado</t>
  </si>
  <si>
    <t>Parámetro de conservación</t>
  </si>
  <si>
    <t xml:space="preserve">Número de LIG comprendidos en Espacios Naturales Protegidos (ENP) </t>
  </si>
  <si>
    <t xml:space="preserve">Número de LIG comprendidos en la Red Natura 2000 </t>
  </si>
  <si>
    <t xml:space="preserve">Número de LIG comprendidos en Zonas Especialmente Protegidas de Importancia para el Mediterráneo (ZEPIM) </t>
  </si>
  <si>
    <t xml:space="preserve">Número de LIG comprendidos en Humedales de Importancia Internacional según el Convenio de Ramsar </t>
  </si>
  <si>
    <t>Número de LIG comprendidos en OSPAR</t>
  </si>
  <si>
    <t>Año 2014</t>
  </si>
  <si>
    <t>Número de LIG comprendidos en MAB</t>
  </si>
  <si>
    <t>Año 2012</t>
  </si>
  <si>
    <t>Año 2011</t>
  </si>
  <si>
    <t>Inventario Español de Lugares de Interés Geológico</t>
  </si>
  <si>
    <t>Indicador 41: Número de LIG y Global Geosites inventariados
Indicador 42: Número de LIG y Global Geosites comprendidos en alguna figura de protección</t>
  </si>
  <si>
    <t>Público</t>
  </si>
  <si>
    <t>Español (Es)</t>
  </si>
  <si>
    <t>Número de LIG y de Global Geosites inventariados</t>
  </si>
  <si>
    <t>Año 2015</t>
  </si>
  <si>
    <t>Superficie LIG + Geosites (ha)</t>
  </si>
  <si>
    <t>Petrológico-geoquímico</t>
  </si>
  <si>
    <t>Sistemas kársticos en carbonatos y evaporitas</t>
  </si>
  <si>
    <t>Estructuras y formaciones del Orógeno Varisco en el Macizo Ibérico</t>
  </si>
  <si>
    <t xml:space="preserve">Estructuras y formaciones del basamento, unidades alóctonas y cobertera de las Cordilleras Alpinas </t>
  </si>
  <si>
    <t>Estructuras y formaciones geológicas de las cuencas cenozoicas continentales y marinas</t>
  </si>
  <si>
    <t>Sistemas volcánicos recientes</t>
  </si>
  <si>
    <t>Depósitos, suelos edáficos y formas de modelado singulares representativos de la acción del clima</t>
  </si>
  <si>
    <t>Depóstos y formas de modelado de origen fluvial y eólico</t>
  </si>
  <si>
    <t>Depósitos y formas de modelado costeros y litorales</t>
  </si>
  <si>
    <t>Nº LIG 2009</t>
  </si>
  <si>
    <t>Año 2016</t>
  </si>
  <si>
    <t>Año 2017</t>
  </si>
  <si>
    <t>Ciudad de Ceuta</t>
  </si>
  <si>
    <t>Ciudad de Melilla</t>
  </si>
  <si>
    <t>Comunitat Valenciana</t>
  </si>
  <si>
    <t>Illes Balears</t>
  </si>
  <si>
    <r>
      <t>Descripción/</t>
    </r>
    <r>
      <rPr>
        <b/>
        <i/>
        <sz val="12"/>
        <color indexed="8"/>
        <rFont val="Calibri"/>
        <family val="2"/>
      </rPr>
      <t>Description</t>
    </r>
  </si>
  <si>
    <r>
      <t>Identificador/</t>
    </r>
    <r>
      <rPr>
        <b/>
        <i/>
        <sz val="12"/>
        <color indexed="8"/>
        <rFont val="Calibri"/>
        <family val="2"/>
      </rPr>
      <t>Identifer</t>
    </r>
  </si>
  <si>
    <r>
      <t>Autor/</t>
    </r>
    <r>
      <rPr>
        <b/>
        <i/>
        <sz val="12"/>
        <color indexed="8"/>
        <rFont val="Calibri"/>
        <family val="2"/>
      </rPr>
      <t>Creator</t>
    </r>
  </si>
  <si>
    <r>
      <t>Fecha/</t>
    </r>
    <r>
      <rPr>
        <b/>
        <i/>
        <sz val="12"/>
        <color indexed="8"/>
        <rFont val="Calibri"/>
        <family val="2"/>
      </rPr>
      <t>Date</t>
    </r>
  </si>
  <si>
    <r>
      <t>Tema/</t>
    </r>
    <r>
      <rPr>
        <b/>
        <i/>
        <sz val="12"/>
        <color indexed="8"/>
        <rFont val="Calibri"/>
        <family val="2"/>
      </rPr>
      <t>Subject</t>
    </r>
  </si>
  <si>
    <r>
      <t>Componente/</t>
    </r>
    <r>
      <rPr>
        <b/>
        <i/>
        <sz val="12"/>
        <color indexed="8"/>
        <rFont val="Calibri"/>
        <family val="2"/>
      </rPr>
      <t>Component</t>
    </r>
  </si>
  <si>
    <r>
      <t>Indicadores/</t>
    </r>
    <r>
      <rPr>
        <b/>
        <i/>
        <sz val="12"/>
        <color indexed="8"/>
        <rFont val="Calibri"/>
        <family val="2"/>
      </rPr>
      <t>Indicator</t>
    </r>
  </si>
  <si>
    <r>
      <t>Editor/</t>
    </r>
    <r>
      <rPr>
        <b/>
        <i/>
        <sz val="12"/>
        <color indexed="8"/>
        <rFont val="Calibri"/>
        <family val="2"/>
      </rPr>
      <t>Publisher</t>
    </r>
  </si>
  <si>
    <r>
      <t>Fuente/</t>
    </r>
    <r>
      <rPr>
        <b/>
        <i/>
        <sz val="12"/>
        <color indexed="8"/>
        <rFont val="Calibri"/>
        <family val="2"/>
      </rPr>
      <t>Source</t>
    </r>
  </si>
  <si>
    <r>
      <t>Difusión/</t>
    </r>
    <r>
      <rPr>
        <b/>
        <i/>
        <sz val="12"/>
        <color indexed="8"/>
        <rFont val="Calibri"/>
        <family val="2"/>
      </rPr>
      <t>Rights</t>
    </r>
  </si>
  <si>
    <r>
      <t>Idioma/</t>
    </r>
    <r>
      <rPr>
        <b/>
        <i/>
        <sz val="12"/>
        <color indexed="8"/>
        <rFont val="Calibri"/>
        <family val="2"/>
      </rPr>
      <t>Language</t>
    </r>
  </si>
  <si>
    <t>Evolución</t>
  </si>
  <si>
    <t>Total</t>
  </si>
  <si>
    <t>Nº GeoSites</t>
  </si>
  <si>
    <t xml:space="preserve">  Distribución de los LIG por tipologías de interés</t>
  </si>
  <si>
    <t xml:space="preserve">  Distribución LIG entre unidades geológicas más representativas</t>
  </si>
  <si>
    <t xml:space="preserve">  Estado de conservación de LIG del IELIG</t>
  </si>
  <si>
    <t xml:space="preserve">  Descriptores indirectos de conservación</t>
  </si>
  <si>
    <t>Datos utilizados para calcular los indicadores del componente Inventario Español de Lugares de Interés Geológico</t>
  </si>
  <si>
    <t>Año 2018</t>
  </si>
  <si>
    <t>Castilla-La Mancha</t>
  </si>
  <si>
    <t>Nº LIG 2018</t>
  </si>
  <si>
    <r>
      <t xml:space="preserve">Nº </t>
    </r>
    <r>
      <rPr>
        <i/>
        <sz val="11"/>
        <rFont val="Calibri"/>
        <family val="2"/>
      </rPr>
      <t>Global Geosites</t>
    </r>
  </si>
  <si>
    <t>Nº de LIG</t>
  </si>
  <si>
    <t>LIG declarados a nivel nacional 2018</t>
  </si>
  <si>
    <r>
      <t xml:space="preserve">Nº  de </t>
    </r>
    <r>
      <rPr>
        <i/>
        <sz val="11"/>
        <rFont val="Calibri"/>
        <family val="2"/>
      </rPr>
      <t>Geosites</t>
    </r>
  </si>
  <si>
    <t>LIG revisados en 2018</t>
  </si>
  <si>
    <t>Nº de LIG 2018</t>
  </si>
  <si>
    <t>Nº de LIG 2009</t>
  </si>
  <si>
    <t>Espacios protegidos y/o de interés</t>
  </si>
  <si>
    <t>Año 2019</t>
  </si>
  <si>
    <t>Nº de LIG 2019</t>
  </si>
  <si>
    <t>Edafológico</t>
  </si>
  <si>
    <t>Historia de la Geología</t>
  </si>
  <si>
    <t>Nº LIG 2019</t>
  </si>
  <si>
    <r>
      <t xml:space="preserve">Nº </t>
    </r>
    <r>
      <rPr>
        <i/>
        <sz val="11"/>
        <rFont val="Calibri"/>
        <family val="2"/>
      </rPr>
      <t>LIG Apadrinados</t>
    </r>
  </si>
  <si>
    <t>Nº Apadrinamientos</t>
  </si>
  <si>
    <t>LIG revisados en 2019</t>
  </si>
  <si>
    <t>Año 2020</t>
  </si>
  <si>
    <t>Nº de LIG 2020</t>
  </si>
  <si>
    <t>Nº LIG 2020</t>
  </si>
  <si>
    <t>Evolución del número de LIG que se encuentran en seguimiento a través del programa 'Apadrina una Roca'</t>
  </si>
  <si>
    <t>Nuevos padrinos y madrinas</t>
  </si>
  <si>
    <t>Nº  de Geosites</t>
  </si>
  <si>
    <t>LIG declarados a nivel nacional 2019</t>
  </si>
  <si>
    <t>LIG declarados a nivel nacional 2020</t>
  </si>
  <si>
    <t>Número de LIG comprendidos en alguna figura de protección</t>
  </si>
  <si>
    <t>Número de LIG comprendidos en GEOPARQUES</t>
  </si>
  <si>
    <t xml:space="preserve"> -</t>
  </si>
  <si>
    <t>Ministerio para la Transición Ecológica y el Reto Demográfico</t>
  </si>
  <si>
    <t>Año 2021</t>
  </si>
  <si>
    <t>Nº de LIG 2021</t>
  </si>
  <si>
    <t>Volcanológico</t>
  </si>
  <si>
    <t>Nº LIG 2021</t>
  </si>
  <si>
    <t>LIG revisados en 2021</t>
  </si>
  <si>
    <t>LIG revisados en 2020</t>
  </si>
  <si>
    <r>
      <t xml:space="preserve">Actualizaciones a diciembre de </t>
    </r>
    <r>
      <rPr>
        <b/>
        <sz val="12"/>
        <rFont val="Calibri"/>
        <family val="2"/>
      </rPr>
      <t>2022</t>
    </r>
  </si>
  <si>
    <t>Año 2022</t>
  </si>
  <si>
    <t>Nº de LIG 2022</t>
  </si>
  <si>
    <t>Nº LIG 2022</t>
  </si>
  <si>
    <t>LIG revisados en 2022</t>
  </si>
  <si>
    <t>LIG declarados a nivel nacional 2022</t>
  </si>
  <si>
    <t>Ministerio de Ciencia e Innovación. Agencia Estatal Consejo Superior de Investigaciones Científicas. Instituto Geológico y Minero de España (IGME-CSIC)</t>
  </si>
  <si>
    <t>05d_IELIG_DATOS_2022.xls</t>
  </si>
  <si>
    <t>LIG declarados a nivel nacional 2021</t>
  </si>
  <si>
    <t xml:space="preserve">Nº IUGS-Geological Heritage Sites </t>
  </si>
  <si>
    <t xml:space="preserve">IUGS-Geological Heritage Sites 2022 </t>
  </si>
  <si>
    <t>IUGS-Geological Heritage Sites 2022</t>
  </si>
  <si>
    <t>Geosites 2018</t>
  </si>
  <si>
    <t>Geosites 2019</t>
  </si>
  <si>
    <t>Geosites 2020</t>
  </si>
  <si>
    <t>Geosites 2021</t>
  </si>
  <si>
    <t>Geosites 2022</t>
  </si>
  <si>
    <t>Lig en alguna zona protegida</t>
  </si>
  <si>
    <t>(INENP &gt; 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</si>
</sst>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7"/>
      <name val="TAHOMA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2"/>
      <color indexed="8"/>
      <name val="Calibri"/>
      <family val="2"/>
    </font>
    <font>
      <b/>
      <sz val="11"/>
      <name val="Calibri"/>
      <family val="2"/>
    </font>
    <font>
      <sz val="14"/>
      <name val="Tahoma"/>
      <family val="2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rgb="FF709AEF"/>
      <name val="Arial"/>
      <family val="2"/>
    </font>
    <font>
      <sz val="10"/>
      <color rgb="FF363636"/>
      <name val="Arial"/>
      <family val="2"/>
    </font>
    <font>
      <u/>
      <sz val="7"/>
      <color theme="10"/>
      <name val="Tahoma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2" fillId="2" borderId="0" applyNumberFormat="0" applyBorder="0" applyAlignment="0" applyProtection="0"/>
    <xf numFmtId="0" fontId="11" fillId="0" borderId="0"/>
    <xf numFmtId="0" fontId="2" fillId="0" borderId="0"/>
    <xf numFmtId="0" fontId="2" fillId="0" borderId="0"/>
    <xf numFmtId="0" fontId="1" fillId="0" borderId="0"/>
    <xf numFmtId="0" fontId="23" fillId="0" borderId="0" applyNumberFormat="0" applyFill="0" applyBorder="0" applyAlignment="0" applyProtection="0"/>
  </cellStyleXfs>
  <cellXfs count="17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/>
    <xf numFmtId="0" fontId="18" fillId="0" borderId="0" xfId="0" applyFont="1"/>
    <xf numFmtId="3" fontId="13" fillId="0" borderId="0" xfId="0" applyNumberFormat="1" applyFont="1"/>
    <xf numFmtId="0" fontId="13" fillId="0" borderId="1" xfId="0" applyFont="1" applyBorder="1"/>
    <xf numFmtId="0" fontId="13" fillId="0" borderId="2" xfId="0" applyFont="1" applyBorder="1"/>
    <xf numFmtId="0" fontId="13" fillId="0" borderId="1" xfId="0" applyFont="1" applyBorder="1" applyAlignment="1">
      <alignment horizontal="center"/>
    </xf>
    <xf numFmtId="3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0" borderId="1" xfId="3" applyFont="1" applyFill="1" applyBorder="1" applyAlignment="1">
      <alignment horizontal="center" vertical="center" wrapText="1"/>
    </xf>
    <xf numFmtId="3" fontId="13" fillId="0" borderId="1" xfId="3" applyNumberFormat="1" applyFont="1" applyFill="1" applyBorder="1" applyAlignment="1">
      <alignment horizontal="center" vertical="center" wrapText="1"/>
    </xf>
    <xf numFmtId="3" fontId="13" fillId="0" borderId="1" xfId="4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3" fillId="0" borderId="3" xfId="4" applyFont="1" applyFill="1" applyBorder="1" applyAlignment="1">
      <alignment wrapText="1"/>
    </xf>
    <xf numFmtId="0" fontId="13" fillId="0" borderId="1" xfId="4" applyFont="1" applyFill="1" applyBorder="1" applyAlignment="1">
      <alignment horizontal="right" wrapText="1"/>
    </xf>
    <xf numFmtId="3" fontId="13" fillId="0" borderId="1" xfId="3" applyNumberFormat="1" applyFont="1" applyFill="1" applyBorder="1" applyAlignment="1">
      <alignment horizontal="right" wrapText="1"/>
    </xf>
    <xf numFmtId="3" fontId="13" fillId="0" borderId="1" xfId="4" applyNumberFormat="1" applyFont="1" applyFill="1" applyBorder="1" applyAlignment="1">
      <alignment horizontal="right" wrapText="1"/>
    </xf>
    <xf numFmtId="3" fontId="13" fillId="0" borderId="1" xfId="0" applyNumberFormat="1" applyFont="1" applyFill="1" applyBorder="1"/>
    <xf numFmtId="0" fontId="13" fillId="0" borderId="1" xfId="0" applyFont="1" applyFill="1" applyBorder="1"/>
    <xf numFmtId="0" fontId="13" fillId="0" borderId="0" xfId="0" applyFont="1" applyFill="1"/>
    <xf numFmtId="3" fontId="13" fillId="0" borderId="0" xfId="0" applyNumberFormat="1" applyFont="1" applyFill="1"/>
    <xf numFmtId="0" fontId="13" fillId="0" borderId="4" xfId="4" applyFont="1" applyFill="1" applyBorder="1" applyAlignment="1">
      <alignment wrapText="1"/>
    </xf>
    <xf numFmtId="3" fontId="18" fillId="0" borderId="1" xfId="0" applyNumberFormat="1" applyFont="1" applyFill="1" applyBorder="1"/>
    <xf numFmtId="3" fontId="18" fillId="0" borderId="1" xfId="4" applyNumberFormat="1" applyFont="1" applyFill="1" applyBorder="1" applyAlignment="1">
      <alignment horizontal="right" wrapText="1"/>
    </xf>
    <xf numFmtId="0" fontId="18" fillId="0" borderId="1" xfId="0" applyFont="1" applyFill="1" applyBorder="1"/>
    <xf numFmtId="0" fontId="18" fillId="0" borderId="0" xfId="0" applyFont="1" applyFill="1"/>
    <xf numFmtId="0" fontId="18" fillId="0" borderId="5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7" fillId="0" borderId="0" xfId="0" applyFont="1" applyFill="1"/>
    <xf numFmtId="0" fontId="15" fillId="0" borderId="0" xfId="0" applyFont="1" applyFill="1"/>
    <xf numFmtId="0" fontId="13" fillId="0" borderId="1" xfId="0" applyFont="1" applyFill="1" applyBorder="1" applyAlignment="1">
      <alignment horizontal="left"/>
    </xf>
    <xf numFmtId="3" fontId="13" fillId="0" borderId="1" xfId="0" applyNumberFormat="1" applyFont="1" applyFill="1" applyBorder="1" applyAlignment="1">
      <alignment horizontal="righ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" fontId="13" fillId="0" borderId="0" xfId="0" applyNumberFormat="1" applyFont="1"/>
    <xf numFmtId="1" fontId="18" fillId="0" borderId="1" xfId="0" applyNumberFormat="1" applyFont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/>
    </xf>
    <xf numFmtId="0" fontId="13" fillId="0" borderId="1" xfId="0" applyFont="1" applyBorder="1" applyAlignment="1">
      <alignment horizontal="right" vertical="center"/>
    </xf>
    <xf numFmtId="1" fontId="13" fillId="0" borderId="1" xfId="0" applyNumberFormat="1" applyFont="1" applyBorder="1" applyAlignment="1">
      <alignment horizontal="right" vertical="center"/>
    </xf>
    <xf numFmtId="1" fontId="13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Border="1" applyAlignment="1">
      <alignment vertical="center"/>
    </xf>
    <xf numFmtId="1" fontId="13" fillId="0" borderId="1" xfId="0" applyNumberFormat="1" applyFont="1" applyBorder="1" applyAlignment="1">
      <alignment vertical="center"/>
    </xf>
    <xf numFmtId="0" fontId="13" fillId="0" borderId="0" xfId="0" applyFont="1" applyBorder="1"/>
    <xf numFmtId="1" fontId="13" fillId="0" borderId="0" xfId="0" applyNumberFormat="1" applyFont="1" applyBorder="1"/>
    <xf numFmtId="0" fontId="5" fillId="0" borderId="0" xfId="0" applyFont="1" applyFill="1"/>
    <xf numFmtId="0" fontId="4" fillId="0" borderId="0" xfId="0" applyFont="1" applyFill="1"/>
    <xf numFmtId="3" fontId="13" fillId="0" borderId="1" xfId="0" applyNumberFormat="1" applyFont="1" applyFill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0" fontId="15" fillId="0" borderId="0" xfId="0" applyFont="1" applyFill="1" applyBorder="1"/>
    <xf numFmtId="0" fontId="18" fillId="0" borderId="0" xfId="0" applyFont="1" applyFill="1" applyBorder="1" applyAlignment="1">
      <alignment horizontal="center" vertical="center" wrapText="1"/>
    </xf>
    <xf numFmtId="3" fontId="13" fillId="0" borderId="0" xfId="0" applyNumberFormat="1" applyFont="1" applyFill="1" applyBorder="1"/>
    <xf numFmtId="0" fontId="18" fillId="3" borderId="1" xfId="0" applyFont="1" applyFill="1" applyBorder="1" applyAlignment="1">
      <alignment horizontal="center" vertical="center" wrapText="1"/>
    </xf>
    <xf numFmtId="3" fontId="13" fillId="3" borderId="1" xfId="0" applyNumberFormat="1" applyFont="1" applyFill="1" applyBorder="1"/>
    <xf numFmtId="0" fontId="13" fillId="0" borderId="0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0" xfId="0" applyNumberFormat="1" applyFont="1" applyAlignment="1"/>
    <xf numFmtId="0" fontId="17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49" fontId="13" fillId="0" borderId="1" xfId="0" applyNumberFormat="1" applyFont="1" applyFill="1" applyBorder="1" applyAlignment="1" applyProtection="1">
      <alignment horizontal="right" wrapText="1"/>
      <protection locked="0"/>
    </xf>
    <xf numFmtId="0" fontId="13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3" fontId="13" fillId="0" borderId="5" xfId="0" applyNumberFormat="1" applyFont="1" applyBorder="1"/>
    <xf numFmtId="0" fontId="13" fillId="0" borderId="5" xfId="0" applyFont="1" applyBorder="1"/>
    <xf numFmtId="0" fontId="13" fillId="0" borderId="6" xfId="0" applyFont="1" applyBorder="1"/>
    <xf numFmtId="0" fontId="18" fillId="0" borderId="1" xfId="0" applyFont="1" applyFill="1" applyBorder="1" applyAlignment="1">
      <alignment horizontal="center" vertical="center"/>
    </xf>
    <xf numFmtId="3" fontId="13" fillId="0" borderId="1" xfId="0" applyNumberFormat="1" applyFont="1" applyBorder="1"/>
    <xf numFmtId="0" fontId="13" fillId="0" borderId="6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3" fillId="0" borderId="0" xfId="0" applyNumberFormat="1" applyFont="1" applyAlignment="1">
      <alignment wrapText="1"/>
    </xf>
    <xf numFmtId="0" fontId="1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18" fillId="0" borderId="1" xfId="0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3" fillId="0" borderId="0" xfId="0" applyFont="1" applyFill="1"/>
    <xf numFmtId="3" fontId="6" fillId="0" borderId="1" xfId="0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wrapText="1"/>
    </xf>
    <xf numFmtId="0" fontId="21" fillId="0" borderId="0" xfId="0" applyFont="1"/>
    <xf numFmtId="0" fontId="22" fillId="0" borderId="0" xfId="0" applyFont="1"/>
    <xf numFmtId="0" fontId="20" fillId="0" borderId="5" xfId="0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3" fontId="13" fillId="0" borderId="20" xfId="0" applyNumberFormat="1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3" fontId="6" fillId="0" borderId="16" xfId="0" applyNumberFormat="1" applyFont="1" applyFill="1" applyBorder="1" applyAlignment="1">
      <alignment horizontal="center" vertical="center" wrapText="1"/>
    </xf>
    <xf numFmtId="3" fontId="6" fillId="0" borderId="17" xfId="0" applyNumberFormat="1" applyFont="1" applyFill="1" applyBorder="1" applyAlignment="1">
      <alignment horizontal="center" vertical="center" wrapText="1"/>
    </xf>
    <xf numFmtId="3" fontId="6" fillId="0" borderId="20" xfId="0" applyNumberFormat="1" applyFont="1" applyFill="1" applyBorder="1" applyAlignment="1">
      <alignment horizontal="center" vertical="center" wrapText="1"/>
    </xf>
    <xf numFmtId="3" fontId="6" fillId="0" borderId="23" xfId="0" applyNumberFormat="1" applyFont="1" applyFill="1" applyBorder="1" applyAlignment="1">
      <alignment horizontal="center" vertical="center" wrapText="1"/>
    </xf>
    <xf numFmtId="0" fontId="23" fillId="0" borderId="0" xfId="6" applyFill="1"/>
    <xf numFmtId="0" fontId="8" fillId="0" borderId="5" xfId="0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24" fillId="0" borderId="0" xfId="0" applyFont="1"/>
    <xf numFmtId="0" fontId="13" fillId="0" borderId="0" xfId="0" applyFont="1" applyFill="1" applyAlignment="1">
      <alignment horizontal="center"/>
    </xf>
    <xf numFmtId="3" fontId="13" fillId="0" borderId="23" xfId="0" applyNumberFormat="1" applyFont="1" applyFill="1" applyBorder="1" applyAlignment="1">
      <alignment horizontal="center" vertical="center" wrapText="1"/>
    </xf>
    <xf numFmtId="3" fontId="13" fillId="0" borderId="21" xfId="0" applyNumberFormat="1" applyFont="1" applyFill="1" applyBorder="1" applyAlignment="1">
      <alignment horizontal="center" vertical="center" wrapText="1"/>
    </xf>
    <xf numFmtId="3" fontId="6" fillId="0" borderId="21" xfId="0" applyNumberFormat="1" applyFont="1" applyFill="1" applyBorder="1" applyAlignment="1">
      <alignment horizontal="center" vertical="center" wrapText="1"/>
    </xf>
    <xf numFmtId="3" fontId="13" fillId="0" borderId="9" xfId="0" applyNumberFormat="1" applyFont="1" applyFill="1" applyBorder="1" applyAlignment="1">
      <alignment horizontal="center" vertical="center"/>
    </xf>
    <xf numFmtId="3" fontId="13" fillId="0" borderId="10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/>
    </xf>
    <xf numFmtId="3" fontId="13" fillId="0" borderId="11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horizontal="center" vertical="center"/>
    </xf>
    <xf numFmtId="3" fontId="13" fillId="0" borderId="9" xfId="0" applyNumberFormat="1" applyFont="1" applyFill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3" fontId="18" fillId="0" borderId="1" xfId="1" applyNumberFormat="1" applyFont="1" applyFill="1" applyBorder="1" applyAlignment="1">
      <alignment horizontal="center" vertical="center"/>
    </xf>
    <xf numFmtId="3" fontId="18" fillId="0" borderId="5" xfId="1" applyNumberFormat="1" applyFont="1" applyFill="1" applyBorder="1" applyAlignment="1">
      <alignment horizontal="center" vertical="center"/>
    </xf>
    <xf numFmtId="3" fontId="18" fillId="0" borderId="14" xfId="1" applyNumberFormat="1" applyFont="1" applyFill="1" applyBorder="1" applyAlignment="1">
      <alignment horizontal="center" vertical="center"/>
    </xf>
    <xf numFmtId="3" fontId="18" fillId="0" borderId="13" xfId="1" applyNumberFormat="1" applyFont="1" applyFill="1" applyBorder="1" applyAlignment="1">
      <alignment horizontal="center" vertical="center"/>
    </xf>
    <xf numFmtId="3" fontId="18" fillId="0" borderId="15" xfId="1" applyNumberFormat="1" applyFont="1" applyFill="1" applyBorder="1" applyAlignment="1">
      <alignment horizontal="center" vertical="center"/>
    </xf>
    <xf numFmtId="3" fontId="18" fillId="0" borderId="6" xfId="1" applyNumberFormat="1" applyFont="1" applyFill="1" applyBorder="1" applyAlignment="1">
      <alignment horizontal="center" vertical="center" wrapText="1"/>
    </xf>
    <xf numFmtId="3" fontId="18" fillId="0" borderId="1" xfId="1" applyNumberFormat="1" applyFont="1" applyFill="1" applyBorder="1" applyAlignment="1">
      <alignment horizontal="center" vertical="center" wrapText="1"/>
    </xf>
    <xf numFmtId="3" fontId="18" fillId="0" borderId="1" xfId="1" applyNumberFormat="1" applyFont="1" applyFill="1" applyBorder="1" applyAlignment="1">
      <alignment horizontal="center" vertical="center" wrapText="1"/>
    </xf>
    <xf numFmtId="3" fontId="18" fillId="0" borderId="5" xfId="1" applyNumberFormat="1" applyFont="1" applyFill="1" applyBorder="1" applyAlignment="1">
      <alignment horizontal="center" vertical="center" wrapText="1"/>
    </xf>
    <xf numFmtId="3" fontId="18" fillId="0" borderId="16" xfId="1" applyNumberFormat="1" applyFont="1" applyFill="1" applyBorder="1" applyAlignment="1">
      <alignment horizontal="center" vertical="center" wrapText="1"/>
    </xf>
    <xf numFmtId="3" fontId="18" fillId="0" borderId="17" xfId="1" applyNumberFormat="1" applyFont="1" applyFill="1" applyBorder="1" applyAlignment="1">
      <alignment horizontal="center" vertical="center" wrapText="1"/>
    </xf>
    <xf numFmtId="3" fontId="18" fillId="0" borderId="6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/>
    <xf numFmtId="0" fontId="13" fillId="0" borderId="5" xfId="1" applyFont="1" applyFill="1" applyBorder="1"/>
    <xf numFmtId="0" fontId="13" fillId="0" borderId="16" xfId="1" applyFont="1" applyFill="1" applyBorder="1"/>
    <xf numFmtId="0" fontId="13" fillId="0" borderId="17" xfId="1" applyFont="1" applyFill="1" applyBorder="1" applyAlignment="1">
      <alignment horizontal="center"/>
    </xf>
    <xf numFmtId="0" fontId="13" fillId="0" borderId="6" xfId="1" applyFont="1" applyFill="1" applyBorder="1"/>
    <xf numFmtId="0" fontId="13" fillId="0" borderId="17" xfId="1" applyFont="1" applyFill="1" applyBorder="1"/>
    <xf numFmtId="3" fontId="18" fillId="0" borderId="1" xfId="1" applyNumberFormat="1" applyFont="1" applyFill="1" applyBorder="1"/>
    <xf numFmtId="3" fontId="18" fillId="0" borderId="5" xfId="1" applyNumberFormat="1" applyFont="1" applyFill="1" applyBorder="1"/>
    <xf numFmtId="3" fontId="18" fillId="0" borderId="16" xfId="1" applyNumberFormat="1" applyFont="1" applyFill="1" applyBorder="1"/>
    <xf numFmtId="3" fontId="18" fillId="0" borderId="17" xfId="1" applyNumberFormat="1" applyFont="1" applyFill="1" applyBorder="1"/>
    <xf numFmtId="3" fontId="18" fillId="0" borderId="6" xfId="1" applyNumberFormat="1" applyFont="1" applyFill="1" applyBorder="1"/>
  </cellXfs>
  <cellStyles count="7">
    <cellStyle name="Buena" xfId="1" builtinId="26"/>
    <cellStyle name="Hipervínculo" xfId="6" builtinId="8"/>
    <cellStyle name="Normal" xfId="0" builtinId="0"/>
    <cellStyle name="Normal 2" xfId="2"/>
    <cellStyle name="Normal 2 2" xfId="5"/>
    <cellStyle name="Normal_Hoja1" xfId="3"/>
    <cellStyle name="Normal_NUMERO_CCAA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62317474400208"/>
          <c:y val="0.18106995884773663"/>
          <c:w val="0.6611862535874603"/>
          <c:h val="0.73645546158582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'Indicador 41'!$A$4</c:f>
              <c:strCache>
                <c:ptCount val="1"/>
                <c:pt idx="0">
                  <c:v>Nº LIG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'Indicador 41'!$B$3:$H$3</c:f>
              <c:strCache>
                <c:ptCount val="7"/>
                <c:pt idx="0">
                  <c:v>Año 2009</c:v>
                </c:pt>
                <c:pt idx="1">
                  <c:v>Año 2017</c:v>
                </c:pt>
                <c:pt idx="2">
                  <c:v>Año 2018</c:v>
                </c:pt>
                <c:pt idx="3">
                  <c:v>Año 2019</c:v>
                </c:pt>
                <c:pt idx="4">
                  <c:v>Año 2020</c:v>
                </c:pt>
                <c:pt idx="5">
                  <c:v>Año 2021</c:v>
                </c:pt>
                <c:pt idx="6">
                  <c:v>Año 2022</c:v>
                </c:pt>
              </c:strCache>
            </c:strRef>
          </c:cat>
          <c:val>
            <c:numRef>
              <c:f>'Indicador 41'!$B$4:$H$4</c:f>
              <c:numCache>
                <c:formatCode>#,##0</c:formatCode>
                <c:ptCount val="7"/>
                <c:pt idx="0">
                  <c:v>1437</c:v>
                </c:pt>
                <c:pt idx="1">
                  <c:v>3222</c:v>
                </c:pt>
                <c:pt idx="2">
                  <c:v>3522</c:v>
                </c:pt>
                <c:pt idx="3">
                  <c:v>4050</c:v>
                </c:pt>
                <c:pt idx="4">
                  <c:v>4089</c:v>
                </c:pt>
                <c:pt idx="5">
                  <c:v>4314</c:v>
                </c:pt>
                <c:pt idx="6">
                  <c:v>4546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85-4C5D-BABB-5FC63D3AC9FB}"/>
            </c:ext>
          </c:extLst>
        </c:ser>
        <c:ser>
          <c:idx val="1"/>
          <c:order val="1"/>
          <c:tx>
            <c:strRef>
              <c:f>'Indicador 41'!$A$5</c:f>
              <c:strCache>
                <c:ptCount val="1"/>
                <c:pt idx="0">
                  <c:v>Nº Global Geosites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'Indicador 41'!$B$3:$H$3</c:f>
              <c:strCache>
                <c:ptCount val="7"/>
                <c:pt idx="0">
                  <c:v>Año 2009</c:v>
                </c:pt>
                <c:pt idx="1">
                  <c:v>Año 2017</c:v>
                </c:pt>
                <c:pt idx="2">
                  <c:v>Año 2018</c:v>
                </c:pt>
                <c:pt idx="3">
                  <c:v>Año 2019</c:v>
                </c:pt>
                <c:pt idx="4">
                  <c:v>Año 2020</c:v>
                </c:pt>
                <c:pt idx="5">
                  <c:v>Año 2021</c:v>
                </c:pt>
                <c:pt idx="6">
                  <c:v>Año 2022</c:v>
                </c:pt>
              </c:strCache>
            </c:strRef>
          </c:cat>
          <c:val>
            <c:numRef>
              <c:f>'Indicador 41'!$B$5:$H$5</c:f>
              <c:numCache>
                <c:formatCode>General</c:formatCode>
                <c:ptCount val="7"/>
                <c:pt idx="0">
                  <c:v>222</c:v>
                </c:pt>
                <c:pt idx="1">
                  <c:v>277</c:v>
                </c:pt>
                <c:pt idx="2">
                  <c:v>274</c:v>
                </c:pt>
                <c:pt idx="3">
                  <c:v>281</c:v>
                </c:pt>
                <c:pt idx="4">
                  <c:v>283</c:v>
                </c:pt>
                <c:pt idx="5">
                  <c:v>262</c:v>
                </c:pt>
                <c:pt idx="6">
                  <c:v>264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85-4C5D-BABB-5FC63D3AC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-1050600080"/>
        <c:axId val="-1050597360"/>
      </c:barChart>
      <c:catAx>
        <c:axId val="-10506000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050597360"/>
        <c:crosses val="autoZero"/>
        <c:auto val="1"/>
        <c:lblAlgn val="ctr"/>
        <c:lblOffset val="100"/>
        <c:noMultiLvlLbl val="0"/>
      </c:catAx>
      <c:valAx>
        <c:axId val="-1050597360"/>
        <c:scaling>
          <c:orientation val="minMax"/>
          <c:max val="4100"/>
          <c:min val="0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050600080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979757217847772"/>
          <c:y val="1.5909607043800376E-2"/>
          <c:w val="0.26490190288713911"/>
          <c:h val="0.1000031024490733"/>
        </c:manualLayout>
      </c:layout>
      <c:overlay val="0"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684888601401661"/>
          <c:y val="0.13322481079939402"/>
          <c:w val="0.67941845441030801"/>
          <c:h val="0.834685381031295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'Indicador 41_CCAA'!$AC$2</c:f>
              <c:strCache>
                <c:ptCount val="1"/>
                <c:pt idx="0">
                  <c:v>Nº de LIG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'Indicador 41_CCAA'!$A$3:$A$21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Canarias</c:v>
                </c:pt>
                <c:pt idx="3">
                  <c:v>Cantabria</c:v>
                </c:pt>
                <c:pt idx="4">
                  <c:v>Castilla y León</c:v>
                </c:pt>
                <c:pt idx="5">
                  <c:v>Castilla-La Mancha</c:v>
                </c:pt>
                <c:pt idx="6">
                  <c:v>Cataluña</c:v>
                </c:pt>
                <c:pt idx="7">
                  <c:v>Ciudad de Ceuta</c:v>
                </c:pt>
                <c:pt idx="8">
                  <c:v>Ciudad de Melilla</c:v>
                </c:pt>
                <c:pt idx="9">
                  <c:v>Comunidad Foral de Navarra</c:v>
                </c:pt>
                <c:pt idx="10">
                  <c:v>Comunidad de Madrid</c:v>
                </c:pt>
                <c:pt idx="11">
                  <c:v>Comunitat Valenciana</c:v>
                </c:pt>
                <c:pt idx="12">
                  <c:v>Extremadura</c:v>
                </c:pt>
                <c:pt idx="13">
                  <c:v>Galicia</c:v>
                </c:pt>
                <c:pt idx="14">
                  <c:v>Illes Balears</c:v>
                </c:pt>
                <c:pt idx="15">
                  <c:v>La Rioja</c:v>
                </c:pt>
                <c:pt idx="16">
                  <c:v>País Vasco</c:v>
                </c:pt>
                <c:pt idx="17">
                  <c:v>Principado de Asturias</c:v>
                </c:pt>
                <c:pt idx="18">
                  <c:v>Región de Murcia</c:v>
                </c:pt>
              </c:strCache>
            </c:strRef>
          </c:cat>
          <c:val>
            <c:numRef>
              <c:f>'Indicador 41_CCAA'!$AC$3:$AC$21</c:f>
              <c:numCache>
                <c:formatCode>General</c:formatCode>
                <c:ptCount val="19"/>
                <c:pt idx="0">
                  <c:v>757</c:v>
                </c:pt>
                <c:pt idx="1">
                  <c:v>524</c:v>
                </c:pt>
                <c:pt idx="2">
                  <c:v>295</c:v>
                </c:pt>
                <c:pt idx="3">
                  <c:v>42</c:v>
                </c:pt>
                <c:pt idx="4">
                  <c:v>618</c:v>
                </c:pt>
                <c:pt idx="5">
                  <c:v>553</c:v>
                </c:pt>
                <c:pt idx="6">
                  <c:v>439</c:v>
                </c:pt>
                <c:pt idx="7">
                  <c:v>6</c:v>
                </c:pt>
                <c:pt idx="8">
                  <c:v>6</c:v>
                </c:pt>
                <c:pt idx="9">
                  <c:v>95</c:v>
                </c:pt>
                <c:pt idx="10">
                  <c:v>96</c:v>
                </c:pt>
                <c:pt idx="11">
                  <c:v>129</c:v>
                </c:pt>
                <c:pt idx="12">
                  <c:v>154</c:v>
                </c:pt>
                <c:pt idx="13">
                  <c:v>178</c:v>
                </c:pt>
                <c:pt idx="14">
                  <c:v>116</c:v>
                </c:pt>
                <c:pt idx="15">
                  <c:v>78</c:v>
                </c:pt>
                <c:pt idx="16">
                  <c:v>171</c:v>
                </c:pt>
                <c:pt idx="17">
                  <c:v>212</c:v>
                </c:pt>
                <c:pt idx="18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55-4C3D-89D9-B8B884E7DFA6}"/>
            </c:ext>
          </c:extLst>
        </c:ser>
        <c:ser>
          <c:idx val="1"/>
          <c:order val="1"/>
          <c:tx>
            <c:strRef>
              <c:f>'Indicador 41_CCAA'!$AD$2</c:f>
              <c:strCache>
                <c:ptCount val="1"/>
                <c:pt idx="0">
                  <c:v>Nº  de Geosites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'Indicador 41_CCAA'!$A$3:$A$21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Canarias</c:v>
                </c:pt>
                <c:pt idx="3">
                  <c:v>Cantabria</c:v>
                </c:pt>
                <c:pt idx="4">
                  <c:v>Castilla y León</c:v>
                </c:pt>
                <c:pt idx="5">
                  <c:v>Castilla-La Mancha</c:v>
                </c:pt>
                <c:pt idx="6">
                  <c:v>Cataluña</c:v>
                </c:pt>
                <c:pt idx="7">
                  <c:v>Ciudad de Ceuta</c:v>
                </c:pt>
                <c:pt idx="8">
                  <c:v>Ciudad de Melilla</c:v>
                </c:pt>
                <c:pt idx="9">
                  <c:v>Comunidad Foral de Navarra</c:v>
                </c:pt>
                <c:pt idx="10">
                  <c:v>Comunidad de Madrid</c:v>
                </c:pt>
                <c:pt idx="11">
                  <c:v>Comunitat Valenciana</c:v>
                </c:pt>
                <c:pt idx="12">
                  <c:v>Extremadura</c:v>
                </c:pt>
                <c:pt idx="13">
                  <c:v>Galicia</c:v>
                </c:pt>
                <c:pt idx="14">
                  <c:v>Illes Balears</c:v>
                </c:pt>
                <c:pt idx="15">
                  <c:v>La Rioja</c:v>
                </c:pt>
                <c:pt idx="16">
                  <c:v>País Vasco</c:v>
                </c:pt>
                <c:pt idx="17">
                  <c:v>Principado de Asturias</c:v>
                </c:pt>
                <c:pt idx="18">
                  <c:v>Región de Murcia</c:v>
                </c:pt>
              </c:strCache>
            </c:strRef>
          </c:cat>
          <c:val>
            <c:numRef>
              <c:f>'Indicador 41_CCAA'!$AD$3:$AD$21</c:f>
              <c:numCache>
                <c:formatCode>General</c:formatCode>
                <c:ptCount val="19"/>
                <c:pt idx="0">
                  <c:v>96</c:v>
                </c:pt>
                <c:pt idx="1">
                  <c:v>15</c:v>
                </c:pt>
                <c:pt idx="2">
                  <c:v>14</c:v>
                </c:pt>
                <c:pt idx="3">
                  <c:v>7</c:v>
                </c:pt>
                <c:pt idx="4">
                  <c:v>17</c:v>
                </c:pt>
                <c:pt idx="5">
                  <c:v>24</c:v>
                </c:pt>
                <c:pt idx="6">
                  <c:v>11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9</c:v>
                </c:pt>
                <c:pt idx="12">
                  <c:v>2</c:v>
                </c:pt>
                <c:pt idx="13">
                  <c:v>17</c:v>
                </c:pt>
                <c:pt idx="14">
                  <c:v>3</c:v>
                </c:pt>
                <c:pt idx="15">
                  <c:v>19</c:v>
                </c:pt>
                <c:pt idx="16">
                  <c:v>8</c:v>
                </c:pt>
                <c:pt idx="17">
                  <c:v>11</c:v>
                </c:pt>
                <c:pt idx="18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55-4C3D-89D9-B8B884E7DFA6}"/>
            </c:ext>
          </c:extLst>
        </c:ser>
        <c:ser>
          <c:idx val="3"/>
          <c:order val="2"/>
          <c:tx>
            <c:strRef>
              <c:f>'Indicador 41_CCAA'!$AE$2</c:f>
              <c:strCache>
                <c:ptCount val="1"/>
                <c:pt idx="0">
                  <c:v>Nº IUGS-Geological Heritage Sites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'Indicador 41_CCAA'!$A$3:$A$21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Canarias</c:v>
                </c:pt>
                <c:pt idx="3">
                  <c:v>Cantabria</c:v>
                </c:pt>
                <c:pt idx="4">
                  <c:v>Castilla y León</c:v>
                </c:pt>
                <c:pt idx="5">
                  <c:v>Castilla-La Mancha</c:v>
                </c:pt>
                <c:pt idx="6">
                  <c:v>Cataluña</c:v>
                </c:pt>
                <c:pt idx="7">
                  <c:v>Ciudad de Ceuta</c:v>
                </c:pt>
                <c:pt idx="8">
                  <c:v>Ciudad de Melilla</c:v>
                </c:pt>
                <c:pt idx="9">
                  <c:v>Comunidad Foral de Navarra</c:v>
                </c:pt>
                <c:pt idx="10">
                  <c:v>Comunidad de Madrid</c:v>
                </c:pt>
                <c:pt idx="11">
                  <c:v>Comunitat Valenciana</c:v>
                </c:pt>
                <c:pt idx="12">
                  <c:v>Extremadura</c:v>
                </c:pt>
                <c:pt idx="13">
                  <c:v>Galicia</c:v>
                </c:pt>
                <c:pt idx="14">
                  <c:v>Illes Balears</c:v>
                </c:pt>
                <c:pt idx="15">
                  <c:v>La Rioja</c:v>
                </c:pt>
                <c:pt idx="16">
                  <c:v>País Vasco</c:v>
                </c:pt>
                <c:pt idx="17">
                  <c:v>Principado de Asturias</c:v>
                </c:pt>
                <c:pt idx="18">
                  <c:v>Región de Murcia</c:v>
                </c:pt>
              </c:strCache>
            </c:strRef>
          </c:cat>
          <c:val>
            <c:numRef>
              <c:f>'Indicador 41_CCAA'!$AE$3:$AE$21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86-4C73-BF50-3DDB45E9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50599536"/>
        <c:axId val="-1050598992"/>
      </c:barChart>
      <c:catAx>
        <c:axId val="-1050599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050598992"/>
        <c:crosses val="autoZero"/>
        <c:auto val="1"/>
        <c:lblAlgn val="ctr"/>
        <c:lblOffset val="100"/>
        <c:noMultiLvlLbl val="0"/>
      </c:catAx>
      <c:valAx>
        <c:axId val="-10505989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050599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504797378907331"/>
          <c:y val="8.3354890169665239E-4"/>
          <c:w val="0.40923737292390749"/>
          <c:h val="9.7306163236418303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869219393261121"/>
          <c:y val="2.034211742949607E-2"/>
          <c:w val="0.76572404972221109"/>
          <c:h val="0.93675771111135375"/>
        </c:manualLayout>
      </c:layout>
      <c:barChart>
        <c:barDir val="bar"/>
        <c:grouping val="clustered"/>
        <c:varyColors val="0"/>
        <c:ser>
          <c:idx val="4"/>
          <c:order val="0"/>
          <c:tx>
            <c:strRef>
              <c:f>'Indicador 41_Tipologías'!$C$2</c:f>
              <c:strCache>
                <c:ptCount val="1"/>
                <c:pt idx="0">
                  <c:v>Nº de LIG 2021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'Indicador 41_Tipologías'!$A$3:$A$14</c:f>
              <c:strCache>
                <c:ptCount val="12"/>
                <c:pt idx="0">
                  <c:v>Edafológico</c:v>
                </c:pt>
                <c:pt idx="1">
                  <c:v>Estratigráfico</c:v>
                </c:pt>
                <c:pt idx="2">
                  <c:v>Geomorfológico</c:v>
                </c:pt>
                <c:pt idx="3">
                  <c:v>Hidrogeológico</c:v>
                </c:pt>
                <c:pt idx="4">
                  <c:v>Historia de la Geología</c:v>
                </c:pt>
                <c:pt idx="5">
                  <c:v>Mineralógico</c:v>
                </c:pt>
                <c:pt idx="6">
                  <c:v>Minero-metalogenético</c:v>
                </c:pt>
                <c:pt idx="7">
                  <c:v>Paleontológico</c:v>
                </c:pt>
                <c:pt idx="8">
                  <c:v>Petrológico-geoquímico</c:v>
                </c:pt>
                <c:pt idx="9">
                  <c:v>Sedimentológico</c:v>
                </c:pt>
                <c:pt idx="10">
                  <c:v>Tectónico</c:v>
                </c:pt>
                <c:pt idx="11">
                  <c:v>Volcanológico</c:v>
                </c:pt>
              </c:strCache>
            </c:strRef>
          </c:cat>
          <c:val>
            <c:numRef>
              <c:f>'Indicador 41_Tipologías'!$C$3:$C$14</c:f>
              <c:numCache>
                <c:formatCode>#,##0</c:formatCode>
                <c:ptCount val="12"/>
                <c:pt idx="0" formatCode="General">
                  <c:v>3</c:v>
                </c:pt>
                <c:pt idx="1">
                  <c:v>690</c:v>
                </c:pt>
                <c:pt idx="2">
                  <c:v>1440</c:v>
                </c:pt>
                <c:pt idx="3">
                  <c:v>228</c:v>
                </c:pt>
                <c:pt idx="4">
                  <c:v>5</c:v>
                </c:pt>
                <c:pt idx="5">
                  <c:v>79</c:v>
                </c:pt>
                <c:pt idx="6">
                  <c:v>232</c:v>
                </c:pt>
                <c:pt idx="7">
                  <c:v>325</c:v>
                </c:pt>
                <c:pt idx="8">
                  <c:v>337</c:v>
                </c:pt>
                <c:pt idx="9">
                  <c:v>419</c:v>
                </c:pt>
                <c:pt idx="10">
                  <c:v>498</c:v>
                </c:pt>
                <c:pt idx="11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1A-45DF-B235-3AE9A33AE9EB}"/>
            </c:ext>
          </c:extLst>
        </c:ser>
        <c:ser>
          <c:idx val="3"/>
          <c:order val="1"/>
          <c:tx>
            <c:v>Nº de LIG 2020</c:v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'Indicador 41_Tipologías'!$A$3:$A$14</c:f>
              <c:strCache>
                <c:ptCount val="12"/>
                <c:pt idx="0">
                  <c:v>Edafológico</c:v>
                </c:pt>
                <c:pt idx="1">
                  <c:v>Estratigráfico</c:v>
                </c:pt>
                <c:pt idx="2">
                  <c:v>Geomorfológico</c:v>
                </c:pt>
                <c:pt idx="3">
                  <c:v>Hidrogeológico</c:v>
                </c:pt>
                <c:pt idx="4">
                  <c:v>Historia de la Geología</c:v>
                </c:pt>
                <c:pt idx="5">
                  <c:v>Mineralógico</c:v>
                </c:pt>
                <c:pt idx="6">
                  <c:v>Minero-metalogenético</c:v>
                </c:pt>
                <c:pt idx="7">
                  <c:v>Paleontológico</c:v>
                </c:pt>
                <c:pt idx="8">
                  <c:v>Petrológico-geoquímico</c:v>
                </c:pt>
                <c:pt idx="9">
                  <c:v>Sedimentológico</c:v>
                </c:pt>
                <c:pt idx="10">
                  <c:v>Tectónico</c:v>
                </c:pt>
                <c:pt idx="11">
                  <c:v>Volcanológico</c:v>
                </c:pt>
              </c:strCache>
            </c:strRef>
          </c:cat>
          <c:val>
            <c:numRef>
              <c:f>'Indicador 41_Tipologías'!$D$3:$D$13</c:f>
              <c:numCache>
                <c:formatCode>#,##0</c:formatCode>
                <c:ptCount val="11"/>
                <c:pt idx="0" formatCode="General">
                  <c:v>2</c:v>
                </c:pt>
                <c:pt idx="1">
                  <c:v>677</c:v>
                </c:pt>
                <c:pt idx="2">
                  <c:v>1395</c:v>
                </c:pt>
                <c:pt idx="3">
                  <c:v>215</c:v>
                </c:pt>
                <c:pt idx="4">
                  <c:v>2</c:v>
                </c:pt>
                <c:pt idx="5">
                  <c:v>71</c:v>
                </c:pt>
                <c:pt idx="6">
                  <c:v>228</c:v>
                </c:pt>
                <c:pt idx="7">
                  <c:v>300</c:v>
                </c:pt>
                <c:pt idx="8">
                  <c:v>343</c:v>
                </c:pt>
                <c:pt idx="9">
                  <c:v>378</c:v>
                </c:pt>
                <c:pt idx="10">
                  <c:v>478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1A-45DF-B235-3AE9A33AE9EB}"/>
            </c:ext>
          </c:extLst>
        </c:ser>
        <c:ser>
          <c:idx val="2"/>
          <c:order val="2"/>
          <c:tx>
            <c:strRef>
              <c:f>'Indicador 41_Tipologías'!$E$2</c:f>
              <c:strCache>
                <c:ptCount val="1"/>
                <c:pt idx="0">
                  <c:v>Nº de LIG 2019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'Indicador 41_Tipologías'!$A$3:$A$14</c:f>
              <c:strCache>
                <c:ptCount val="12"/>
                <c:pt idx="0">
                  <c:v>Edafológico</c:v>
                </c:pt>
                <c:pt idx="1">
                  <c:v>Estratigráfico</c:v>
                </c:pt>
                <c:pt idx="2">
                  <c:v>Geomorfológico</c:v>
                </c:pt>
                <c:pt idx="3">
                  <c:v>Hidrogeológico</c:v>
                </c:pt>
                <c:pt idx="4">
                  <c:v>Historia de la Geología</c:v>
                </c:pt>
                <c:pt idx="5">
                  <c:v>Mineralógico</c:v>
                </c:pt>
                <c:pt idx="6">
                  <c:v>Minero-metalogenético</c:v>
                </c:pt>
                <c:pt idx="7">
                  <c:v>Paleontológico</c:v>
                </c:pt>
                <c:pt idx="8">
                  <c:v>Petrológico-geoquímico</c:v>
                </c:pt>
                <c:pt idx="9">
                  <c:v>Sedimentológico</c:v>
                </c:pt>
                <c:pt idx="10">
                  <c:v>Tectónico</c:v>
                </c:pt>
                <c:pt idx="11">
                  <c:v>Volcanológico</c:v>
                </c:pt>
              </c:strCache>
            </c:strRef>
          </c:cat>
          <c:val>
            <c:numRef>
              <c:f>'Indicador 41_Tipologías'!$E$3:$E$13</c:f>
              <c:numCache>
                <c:formatCode>#,##0</c:formatCode>
                <c:ptCount val="11"/>
                <c:pt idx="0" formatCode="General">
                  <c:v>2</c:v>
                </c:pt>
                <c:pt idx="1">
                  <c:v>671</c:v>
                </c:pt>
                <c:pt idx="2">
                  <c:v>1391</c:v>
                </c:pt>
                <c:pt idx="3">
                  <c:v>214</c:v>
                </c:pt>
                <c:pt idx="4">
                  <c:v>2</c:v>
                </c:pt>
                <c:pt idx="5">
                  <c:v>68</c:v>
                </c:pt>
                <c:pt idx="6">
                  <c:v>227</c:v>
                </c:pt>
                <c:pt idx="7">
                  <c:v>295</c:v>
                </c:pt>
                <c:pt idx="8">
                  <c:v>332</c:v>
                </c:pt>
                <c:pt idx="9">
                  <c:v>375</c:v>
                </c:pt>
                <c:pt idx="10">
                  <c:v>473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41A-45DF-B235-3AE9A33AE9EB}"/>
            </c:ext>
          </c:extLst>
        </c:ser>
        <c:ser>
          <c:idx val="0"/>
          <c:order val="3"/>
          <c:tx>
            <c:strRef>
              <c:f>'Indicador 41_Tipologías'!$F$2</c:f>
              <c:strCache>
                <c:ptCount val="1"/>
                <c:pt idx="0">
                  <c:v>Nº de LIG 2018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'Indicador 41_Tipologías'!$A$3:$A$14</c:f>
              <c:strCache>
                <c:ptCount val="12"/>
                <c:pt idx="0">
                  <c:v>Edafológico</c:v>
                </c:pt>
                <c:pt idx="1">
                  <c:v>Estratigráfico</c:v>
                </c:pt>
                <c:pt idx="2">
                  <c:v>Geomorfológico</c:v>
                </c:pt>
                <c:pt idx="3">
                  <c:v>Hidrogeológico</c:v>
                </c:pt>
                <c:pt idx="4">
                  <c:v>Historia de la Geología</c:v>
                </c:pt>
                <c:pt idx="5">
                  <c:v>Mineralógico</c:v>
                </c:pt>
                <c:pt idx="6">
                  <c:v>Minero-metalogenético</c:v>
                </c:pt>
                <c:pt idx="7">
                  <c:v>Paleontológico</c:v>
                </c:pt>
                <c:pt idx="8">
                  <c:v>Petrológico-geoquímico</c:v>
                </c:pt>
                <c:pt idx="9">
                  <c:v>Sedimentológico</c:v>
                </c:pt>
                <c:pt idx="10">
                  <c:v>Tectónico</c:v>
                </c:pt>
                <c:pt idx="11">
                  <c:v>Volcanológico</c:v>
                </c:pt>
              </c:strCache>
            </c:strRef>
          </c:cat>
          <c:val>
            <c:numRef>
              <c:f>'Indicador 41_Tipologías'!$F$3:$F$13</c:f>
              <c:numCache>
                <c:formatCode>#,##0</c:formatCode>
                <c:ptCount val="11"/>
                <c:pt idx="1">
                  <c:v>586</c:v>
                </c:pt>
                <c:pt idx="2">
                  <c:v>1257</c:v>
                </c:pt>
                <c:pt idx="3">
                  <c:v>202</c:v>
                </c:pt>
                <c:pt idx="5">
                  <c:v>52</c:v>
                </c:pt>
                <c:pt idx="6">
                  <c:v>189</c:v>
                </c:pt>
                <c:pt idx="7">
                  <c:v>201</c:v>
                </c:pt>
                <c:pt idx="8">
                  <c:v>266</c:v>
                </c:pt>
                <c:pt idx="9">
                  <c:v>333</c:v>
                </c:pt>
                <c:pt idx="10">
                  <c:v>434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41A-45DF-B235-3AE9A33AE9EB}"/>
            </c:ext>
          </c:extLst>
        </c:ser>
        <c:ser>
          <c:idx val="1"/>
          <c:order val="4"/>
          <c:tx>
            <c:strRef>
              <c:f>'Indicador 41_Tipologías'!$G$2</c:f>
              <c:strCache>
                <c:ptCount val="1"/>
                <c:pt idx="0">
                  <c:v>Nº de LIG 2009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'Indicador 41_Tipologías'!$A$3:$A$14</c:f>
              <c:strCache>
                <c:ptCount val="12"/>
                <c:pt idx="0">
                  <c:v>Edafológico</c:v>
                </c:pt>
                <c:pt idx="1">
                  <c:v>Estratigráfico</c:v>
                </c:pt>
                <c:pt idx="2">
                  <c:v>Geomorfológico</c:v>
                </c:pt>
                <c:pt idx="3">
                  <c:v>Hidrogeológico</c:v>
                </c:pt>
                <c:pt idx="4">
                  <c:v>Historia de la Geología</c:v>
                </c:pt>
                <c:pt idx="5">
                  <c:v>Mineralógico</c:v>
                </c:pt>
                <c:pt idx="6">
                  <c:v>Minero-metalogenético</c:v>
                </c:pt>
                <c:pt idx="7">
                  <c:v>Paleontológico</c:v>
                </c:pt>
                <c:pt idx="8">
                  <c:v>Petrológico-geoquímico</c:v>
                </c:pt>
                <c:pt idx="9">
                  <c:v>Sedimentológico</c:v>
                </c:pt>
                <c:pt idx="10">
                  <c:v>Tectónico</c:v>
                </c:pt>
                <c:pt idx="11">
                  <c:v>Volcanológico</c:v>
                </c:pt>
              </c:strCache>
            </c:strRef>
          </c:cat>
          <c:val>
            <c:numRef>
              <c:f>'Indicador 41_Tipologías'!$G$3:$G$13</c:f>
              <c:numCache>
                <c:formatCode>#,##0</c:formatCode>
                <c:ptCount val="11"/>
                <c:pt idx="1">
                  <c:v>383</c:v>
                </c:pt>
                <c:pt idx="2">
                  <c:v>670</c:v>
                </c:pt>
                <c:pt idx="3">
                  <c:v>92</c:v>
                </c:pt>
                <c:pt idx="5">
                  <c:v>17</c:v>
                </c:pt>
                <c:pt idx="6">
                  <c:v>112</c:v>
                </c:pt>
                <c:pt idx="7">
                  <c:v>129</c:v>
                </c:pt>
                <c:pt idx="8">
                  <c:v>160</c:v>
                </c:pt>
                <c:pt idx="9">
                  <c:v>249</c:v>
                </c:pt>
                <c:pt idx="10">
                  <c:v>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41A-45DF-B235-3AE9A33AE9EB}"/>
            </c:ext>
          </c:extLst>
        </c:ser>
        <c:ser>
          <c:idx val="5"/>
          <c:order val="5"/>
          <c:tx>
            <c:strRef>
              <c:f>'Indicador 41_Tipologías'!$B$2</c:f>
              <c:strCache>
                <c:ptCount val="1"/>
                <c:pt idx="0">
                  <c:v>Nº de LIG 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'Indicador 41_Tipologías'!$A$3:$A$14</c:f>
              <c:strCache>
                <c:ptCount val="12"/>
                <c:pt idx="0">
                  <c:v>Edafológico</c:v>
                </c:pt>
                <c:pt idx="1">
                  <c:v>Estratigráfico</c:v>
                </c:pt>
                <c:pt idx="2">
                  <c:v>Geomorfológico</c:v>
                </c:pt>
                <c:pt idx="3">
                  <c:v>Hidrogeológico</c:v>
                </c:pt>
                <c:pt idx="4">
                  <c:v>Historia de la Geología</c:v>
                </c:pt>
                <c:pt idx="5">
                  <c:v>Mineralógico</c:v>
                </c:pt>
                <c:pt idx="6">
                  <c:v>Minero-metalogenético</c:v>
                </c:pt>
                <c:pt idx="7">
                  <c:v>Paleontológico</c:v>
                </c:pt>
                <c:pt idx="8">
                  <c:v>Petrológico-geoquímico</c:v>
                </c:pt>
                <c:pt idx="9">
                  <c:v>Sedimentológico</c:v>
                </c:pt>
                <c:pt idx="10">
                  <c:v>Tectónico</c:v>
                </c:pt>
                <c:pt idx="11">
                  <c:v>Volcanológico</c:v>
                </c:pt>
              </c:strCache>
            </c:strRef>
          </c:cat>
          <c:val>
            <c:numRef>
              <c:f>'Indicador 41_Tipologías'!$B$3:$B$14</c:f>
              <c:numCache>
                <c:formatCode>#,##0</c:formatCode>
                <c:ptCount val="12"/>
                <c:pt idx="0">
                  <c:v>10</c:v>
                </c:pt>
                <c:pt idx="1">
                  <c:v>712</c:v>
                </c:pt>
                <c:pt idx="2">
                  <c:v>1514</c:v>
                </c:pt>
                <c:pt idx="3">
                  <c:v>237</c:v>
                </c:pt>
                <c:pt idx="4">
                  <c:v>5</c:v>
                </c:pt>
                <c:pt idx="5">
                  <c:v>87</c:v>
                </c:pt>
                <c:pt idx="6">
                  <c:v>231</c:v>
                </c:pt>
                <c:pt idx="7">
                  <c:v>345</c:v>
                </c:pt>
                <c:pt idx="8">
                  <c:v>359</c:v>
                </c:pt>
                <c:pt idx="9">
                  <c:v>446</c:v>
                </c:pt>
                <c:pt idx="10">
                  <c:v>521</c:v>
                </c:pt>
                <c:pt idx="11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41A-45DF-B235-3AE9A33AE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50597904"/>
        <c:axId val="-1173054704"/>
      </c:barChart>
      <c:catAx>
        <c:axId val="-1050597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173054704"/>
        <c:crosses val="autoZero"/>
        <c:auto val="1"/>
        <c:lblAlgn val="ctr"/>
        <c:lblOffset val="100"/>
        <c:noMultiLvlLbl val="0"/>
      </c:catAx>
      <c:valAx>
        <c:axId val="-117305470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050597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436750594253499"/>
          <c:y val="6.1435528651404114E-2"/>
          <c:w val="0.60274897842018171"/>
          <c:h val="0.72159922717993585"/>
        </c:manualLayout>
      </c:layout>
      <c:barChart>
        <c:barDir val="bar"/>
        <c:grouping val="clustered"/>
        <c:varyColors val="0"/>
        <c:ser>
          <c:idx val="3"/>
          <c:order val="0"/>
          <c:tx>
            <c:v>Nº LIG 2020</c:v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 41_Unidad geológica'!$A$3:$A$10</c:f>
              <c:strCache>
                <c:ptCount val="8"/>
                <c:pt idx="0">
                  <c:v>Estructuras y formaciones del Orógeno Varisco en el Macizo Ibérico</c:v>
                </c:pt>
                <c:pt idx="1">
                  <c:v>Estructuras y formaciones del basamento, unidades alóctonas y cobertera de las Cordilleras Alpinas </c:v>
                </c:pt>
                <c:pt idx="2">
                  <c:v>Estructuras y formaciones geológicas de las cuencas cenozoicas continentales y marinas</c:v>
                </c:pt>
                <c:pt idx="3">
                  <c:v>Sistemas volcánicos recientes</c:v>
                </c:pt>
                <c:pt idx="4">
                  <c:v>Depósitos, suelos edáficos y formas de modelado singulares representativos de la acción del clima</c:v>
                </c:pt>
                <c:pt idx="5">
                  <c:v>Depóstos y formas de modelado de origen fluvial y eólico</c:v>
                </c:pt>
                <c:pt idx="6">
                  <c:v>Depósitos y formas de modelado costeros y litorales</c:v>
                </c:pt>
                <c:pt idx="7">
                  <c:v>Sistemas kársticos en carbonatos y evaporitas</c:v>
                </c:pt>
              </c:strCache>
            </c:strRef>
          </c:cat>
          <c:val>
            <c:numRef>
              <c:f>'Indicad 41_Unidad geológica'!$D$3:$D$10</c:f>
              <c:numCache>
                <c:formatCode>#,##0</c:formatCode>
                <c:ptCount val="8"/>
                <c:pt idx="0">
                  <c:v>745</c:v>
                </c:pt>
                <c:pt idx="1">
                  <c:v>1125</c:v>
                </c:pt>
                <c:pt idx="2">
                  <c:v>651</c:v>
                </c:pt>
                <c:pt idx="3">
                  <c:v>128</c:v>
                </c:pt>
                <c:pt idx="4">
                  <c:v>445</c:v>
                </c:pt>
                <c:pt idx="5">
                  <c:v>437</c:v>
                </c:pt>
                <c:pt idx="6">
                  <c:v>209</c:v>
                </c:pt>
                <c:pt idx="7">
                  <c:v>349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BE-40AC-8A8D-1FB79627E448}"/>
            </c:ext>
          </c:extLst>
        </c:ser>
        <c:ser>
          <c:idx val="2"/>
          <c:order val="1"/>
          <c:tx>
            <c:strRef>
              <c:f>'Indicad 41_Unidad geológica'!$E$2</c:f>
              <c:strCache>
                <c:ptCount val="1"/>
                <c:pt idx="0">
                  <c:v>Nº LIG 2019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 41_Unidad geológica'!$A$3:$A$10</c:f>
              <c:strCache>
                <c:ptCount val="8"/>
                <c:pt idx="0">
                  <c:v>Estructuras y formaciones del Orógeno Varisco en el Macizo Ibérico</c:v>
                </c:pt>
                <c:pt idx="1">
                  <c:v>Estructuras y formaciones del basamento, unidades alóctonas y cobertera de las Cordilleras Alpinas </c:v>
                </c:pt>
                <c:pt idx="2">
                  <c:v>Estructuras y formaciones geológicas de las cuencas cenozoicas continentales y marinas</c:v>
                </c:pt>
                <c:pt idx="3">
                  <c:v>Sistemas volcánicos recientes</c:v>
                </c:pt>
                <c:pt idx="4">
                  <c:v>Depósitos, suelos edáficos y formas de modelado singulares representativos de la acción del clima</c:v>
                </c:pt>
                <c:pt idx="5">
                  <c:v>Depóstos y formas de modelado de origen fluvial y eólico</c:v>
                </c:pt>
                <c:pt idx="6">
                  <c:v>Depósitos y formas de modelado costeros y litorales</c:v>
                </c:pt>
                <c:pt idx="7">
                  <c:v>Sistemas kársticos en carbonatos y evaporitas</c:v>
                </c:pt>
              </c:strCache>
            </c:strRef>
          </c:cat>
          <c:val>
            <c:numRef>
              <c:f>'Indicad 41_Unidad geológica'!$E$3:$E$10</c:f>
              <c:numCache>
                <c:formatCode>#,##0</c:formatCode>
                <c:ptCount val="8"/>
                <c:pt idx="0">
                  <c:v>741</c:v>
                </c:pt>
                <c:pt idx="1">
                  <c:v>1123</c:v>
                </c:pt>
                <c:pt idx="2">
                  <c:v>634</c:v>
                </c:pt>
                <c:pt idx="3">
                  <c:v>119</c:v>
                </c:pt>
                <c:pt idx="4">
                  <c:v>444</c:v>
                </c:pt>
                <c:pt idx="5">
                  <c:v>437</c:v>
                </c:pt>
                <c:pt idx="6">
                  <c:v>206</c:v>
                </c:pt>
                <c:pt idx="7">
                  <c:v>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4BE-40AC-8A8D-1FB79627E448}"/>
            </c:ext>
          </c:extLst>
        </c:ser>
        <c:ser>
          <c:idx val="0"/>
          <c:order val="2"/>
          <c:tx>
            <c:strRef>
              <c:f>'Indicad 41_Unidad geológica'!$F$2</c:f>
              <c:strCache>
                <c:ptCount val="1"/>
                <c:pt idx="0">
                  <c:v>Nº LIG 2018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 41_Unidad geológica'!$A$3:$A$10</c:f>
              <c:strCache>
                <c:ptCount val="8"/>
                <c:pt idx="0">
                  <c:v>Estructuras y formaciones del Orógeno Varisco en el Macizo Ibérico</c:v>
                </c:pt>
                <c:pt idx="1">
                  <c:v>Estructuras y formaciones del basamento, unidades alóctonas y cobertera de las Cordilleras Alpinas </c:v>
                </c:pt>
                <c:pt idx="2">
                  <c:v>Estructuras y formaciones geológicas de las cuencas cenozoicas continentales y marinas</c:v>
                </c:pt>
                <c:pt idx="3">
                  <c:v>Sistemas volcánicos recientes</c:v>
                </c:pt>
                <c:pt idx="4">
                  <c:v>Depósitos, suelos edáficos y formas de modelado singulares representativos de la acción del clima</c:v>
                </c:pt>
                <c:pt idx="5">
                  <c:v>Depóstos y formas de modelado de origen fluvial y eólico</c:v>
                </c:pt>
                <c:pt idx="6">
                  <c:v>Depósitos y formas de modelado costeros y litorales</c:v>
                </c:pt>
                <c:pt idx="7">
                  <c:v>Sistemas kársticos en carbonatos y evaporitas</c:v>
                </c:pt>
              </c:strCache>
            </c:strRef>
          </c:cat>
          <c:val>
            <c:numRef>
              <c:f>'Indicad 41_Unidad geológica'!$F$3:$F$10</c:f>
              <c:numCache>
                <c:formatCode>#,##0</c:formatCode>
                <c:ptCount val="8"/>
                <c:pt idx="0">
                  <c:v>677</c:v>
                </c:pt>
                <c:pt idx="1">
                  <c:v>999</c:v>
                </c:pt>
                <c:pt idx="2">
                  <c:v>499</c:v>
                </c:pt>
                <c:pt idx="3">
                  <c:v>54</c:v>
                </c:pt>
                <c:pt idx="4">
                  <c:v>426</c:v>
                </c:pt>
                <c:pt idx="5">
                  <c:v>377</c:v>
                </c:pt>
                <c:pt idx="6">
                  <c:v>193</c:v>
                </c:pt>
                <c:pt idx="7">
                  <c:v>297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4BE-40AC-8A8D-1FB79627E448}"/>
            </c:ext>
          </c:extLst>
        </c:ser>
        <c:ser>
          <c:idx val="1"/>
          <c:order val="3"/>
          <c:tx>
            <c:strRef>
              <c:f>'Indicad 41_Unidad geológica'!$G$2</c:f>
              <c:strCache>
                <c:ptCount val="1"/>
                <c:pt idx="0">
                  <c:v>Nº LIG 2009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 41_Unidad geológica'!$A$3:$A$10</c:f>
              <c:strCache>
                <c:ptCount val="8"/>
                <c:pt idx="0">
                  <c:v>Estructuras y formaciones del Orógeno Varisco en el Macizo Ibérico</c:v>
                </c:pt>
                <c:pt idx="1">
                  <c:v>Estructuras y formaciones del basamento, unidades alóctonas y cobertera de las Cordilleras Alpinas </c:v>
                </c:pt>
                <c:pt idx="2">
                  <c:v>Estructuras y formaciones geológicas de las cuencas cenozoicas continentales y marinas</c:v>
                </c:pt>
                <c:pt idx="3">
                  <c:v>Sistemas volcánicos recientes</c:v>
                </c:pt>
                <c:pt idx="4">
                  <c:v>Depósitos, suelos edáficos y formas de modelado singulares representativos de la acción del clima</c:v>
                </c:pt>
                <c:pt idx="5">
                  <c:v>Depóstos y formas de modelado de origen fluvial y eólico</c:v>
                </c:pt>
                <c:pt idx="6">
                  <c:v>Depósitos y formas de modelado costeros y litorales</c:v>
                </c:pt>
                <c:pt idx="7">
                  <c:v>Sistemas kársticos en carbonatos y evaporitas</c:v>
                </c:pt>
              </c:strCache>
            </c:strRef>
          </c:cat>
          <c:val>
            <c:numRef>
              <c:f>'Indicad 41_Unidad geológica'!$G$3:$G$10</c:f>
              <c:numCache>
                <c:formatCode>#,##0</c:formatCode>
                <c:ptCount val="8"/>
                <c:pt idx="0">
                  <c:v>279</c:v>
                </c:pt>
                <c:pt idx="1">
                  <c:v>602</c:v>
                </c:pt>
                <c:pt idx="2">
                  <c:v>404</c:v>
                </c:pt>
                <c:pt idx="3">
                  <c:v>51</c:v>
                </c:pt>
                <c:pt idx="4">
                  <c:v>176</c:v>
                </c:pt>
                <c:pt idx="5">
                  <c:v>207</c:v>
                </c:pt>
                <c:pt idx="6">
                  <c:v>150</c:v>
                </c:pt>
                <c:pt idx="7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4BE-40AC-8A8D-1FB79627E448}"/>
            </c:ext>
          </c:extLst>
        </c:ser>
        <c:ser>
          <c:idx val="4"/>
          <c:order val="4"/>
          <c:tx>
            <c:strRef>
              <c:f>'Indicad 41_Unidad geológica'!$C$2</c:f>
              <c:strCache>
                <c:ptCount val="1"/>
                <c:pt idx="0">
                  <c:v>Nº LIG 2021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 41_Unidad geológica'!$A$3:$A$10</c:f>
              <c:strCache>
                <c:ptCount val="8"/>
                <c:pt idx="0">
                  <c:v>Estructuras y formaciones del Orógeno Varisco en el Macizo Ibérico</c:v>
                </c:pt>
                <c:pt idx="1">
                  <c:v>Estructuras y formaciones del basamento, unidades alóctonas y cobertera de las Cordilleras Alpinas </c:v>
                </c:pt>
                <c:pt idx="2">
                  <c:v>Estructuras y formaciones geológicas de las cuencas cenozoicas continentales y marinas</c:v>
                </c:pt>
                <c:pt idx="3">
                  <c:v>Sistemas volcánicos recientes</c:v>
                </c:pt>
                <c:pt idx="4">
                  <c:v>Depósitos, suelos edáficos y formas de modelado singulares representativos de la acción del clima</c:v>
                </c:pt>
                <c:pt idx="5">
                  <c:v>Depóstos y formas de modelado de origen fluvial y eólico</c:v>
                </c:pt>
                <c:pt idx="6">
                  <c:v>Depósitos y formas de modelado costeros y litorales</c:v>
                </c:pt>
                <c:pt idx="7">
                  <c:v>Sistemas kársticos en carbonatos y evaporitas</c:v>
                </c:pt>
              </c:strCache>
            </c:strRef>
          </c:cat>
          <c:val>
            <c:numRef>
              <c:f>'Indicad 41_Unidad geológica'!$C$3:$C$10</c:f>
              <c:numCache>
                <c:formatCode>#,##0</c:formatCode>
                <c:ptCount val="8"/>
                <c:pt idx="0">
                  <c:v>751</c:v>
                </c:pt>
                <c:pt idx="1">
                  <c:v>1181</c:v>
                </c:pt>
                <c:pt idx="2">
                  <c:v>655</c:v>
                </c:pt>
                <c:pt idx="3">
                  <c:v>239</c:v>
                </c:pt>
                <c:pt idx="4">
                  <c:v>452</c:v>
                </c:pt>
                <c:pt idx="5">
                  <c:v>451</c:v>
                </c:pt>
                <c:pt idx="6">
                  <c:v>225</c:v>
                </c:pt>
                <c:pt idx="7">
                  <c:v>360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4BE-40AC-8A8D-1FB79627E448}"/>
            </c:ext>
          </c:extLst>
        </c:ser>
        <c:ser>
          <c:idx val="5"/>
          <c:order val="5"/>
          <c:tx>
            <c:strRef>
              <c:f>'Indicad 41_Unidad geológica'!$B$2</c:f>
              <c:strCache>
                <c:ptCount val="1"/>
                <c:pt idx="0">
                  <c:v>Nº LIG 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'Indicad 41_Unidad geológica'!$A$3:$A$10</c:f>
              <c:strCache>
                <c:ptCount val="8"/>
                <c:pt idx="0">
                  <c:v>Estructuras y formaciones del Orógeno Varisco en el Macizo Ibérico</c:v>
                </c:pt>
                <c:pt idx="1">
                  <c:v>Estructuras y formaciones del basamento, unidades alóctonas y cobertera de las Cordilleras Alpinas </c:v>
                </c:pt>
                <c:pt idx="2">
                  <c:v>Estructuras y formaciones geológicas de las cuencas cenozoicas continentales y marinas</c:v>
                </c:pt>
                <c:pt idx="3">
                  <c:v>Sistemas volcánicos recientes</c:v>
                </c:pt>
                <c:pt idx="4">
                  <c:v>Depósitos, suelos edáficos y formas de modelado singulares representativos de la acción del clima</c:v>
                </c:pt>
                <c:pt idx="5">
                  <c:v>Depóstos y formas de modelado de origen fluvial y eólico</c:v>
                </c:pt>
                <c:pt idx="6">
                  <c:v>Depósitos y formas de modelado costeros y litorales</c:v>
                </c:pt>
                <c:pt idx="7">
                  <c:v>Sistemas kársticos en carbonatos y evaporitas</c:v>
                </c:pt>
              </c:strCache>
            </c:strRef>
          </c:cat>
          <c:val>
            <c:numRef>
              <c:f>'Indicad 41_Unidad geológica'!$B$3:$B$10</c:f>
              <c:numCache>
                <c:formatCode>#,##0</c:formatCode>
                <c:ptCount val="8"/>
                <c:pt idx="0">
                  <c:v>751</c:v>
                </c:pt>
                <c:pt idx="1">
                  <c:v>1232</c:v>
                </c:pt>
                <c:pt idx="2">
                  <c:v>674</c:v>
                </c:pt>
                <c:pt idx="3">
                  <c:v>307</c:v>
                </c:pt>
                <c:pt idx="4">
                  <c:v>471</c:v>
                </c:pt>
                <c:pt idx="5">
                  <c:v>485</c:v>
                </c:pt>
                <c:pt idx="6">
                  <c:v>246</c:v>
                </c:pt>
                <c:pt idx="7">
                  <c:v>380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4BE-40AC-8A8D-1FB79627E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73054160"/>
        <c:axId val="-1173056336"/>
      </c:barChart>
      <c:catAx>
        <c:axId val="-1173054160"/>
        <c:scaling>
          <c:orientation val="minMax"/>
        </c:scaling>
        <c:delete val="0"/>
        <c:axPos val="l"/>
        <c:numFmt formatCode="@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173056336"/>
        <c:crosses val="autoZero"/>
        <c:auto val="0"/>
        <c:lblAlgn val="ctr"/>
        <c:lblOffset val="10"/>
        <c:noMultiLvlLbl val="0"/>
      </c:catAx>
      <c:valAx>
        <c:axId val="-1173056336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173054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013567702377459"/>
          <c:y val="0.33294467999192406"/>
          <c:w val="7.3095770670700194E-2"/>
          <c:h val="0.17085815518003233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9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Estado de conservación de LIG</a:t>
            </a:r>
          </a:p>
        </c:rich>
      </c:tx>
      <c:layout>
        <c:manualLayout>
          <c:xMode val="edge"/>
          <c:yMode val="edge"/>
          <c:x val="0.19166271056034836"/>
          <c:y val="0.87811227480060139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904826774124861E-2"/>
          <c:y val="0.15452900460876515"/>
          <c:w val="0.95809517322587512"/>
          <c:h val="0.637541198278940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6"/>
            <c:spPr>
              <a:solidFill>
                <a:srgbClr val="70AD47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67C5-48D6-A643-B171B29A8FE3}"/>
              </c:ext>
            </c:extLst>
          </c:dPt>
          <c:dPt>
            <c:idx val="1"/>
            <c:bubble3D val="0"/>
            <c:explosion val="26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7C5-48D6-A643-B171B29A8FE3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7C5-48D6-A643-B171B29A8FE3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7C5-48D6-A643-B171B29A8FE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67C5-48D6-A643-B171B29A8FE3}"/>
              </c:ext>
            </c:extLst>
          </c:dPt>
          <c:dLbls>
            <c:dLbl>
              <c:idx val="0"/>
              <c:layout>
                <c:manualLayout>
                  <c:x val="-5.5604867573371512E-2"/>
                  <c:y val="-0.1852816728319359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7C5-48D6-A643-B171B29A8F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9875924600334332E-3"/>
                  <c:y val="0.1332280124995124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7C5-48D6-A643-B171B29A8F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927582915771894E-2"/>
                  <c:y val="-0.1180657774154813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7C5-48D6-A643-B171B29A8F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6481150083512232E-2"/>
                  <c:y val="-8.81719132742408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7C5-48D6-A643-B171B29A8F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123180625149131E-2"/>
                  <c:y val="-3.48812198855568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7C5-48D6-A643-B171B29A8F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'Indicador 41_EstadoConservación'!$A$4:$A$8</c:f>
              <c:strCache>
                <c:ptCount val="5"/>
                <c:pt idx="0">
                  <c:v>Favorable</c:v>
                </c:pt>
                <c:pt idx="1">
                  <c:v>Favorable con alteraciones</c:v>
                </c:pt>
                <c:pt idx="2">
                  <c:v>Alterado</c:v>
                </c:pt>
                <c:pt idx="3">
                  <c:v>Degradado</c:v>
                </c:pt>
                <c:pt idx="4">
                  <c:v>Fuertemente degradado</c:v>
                </c:pt>
              </c:strCache>
            </c:strRef>
          </c:cat>
          <c:val>
            <c:numRef>
              <c:f>'Indicador 41_EstadoConservación'!$W$4:$W$8</c:f>
              <c:numCache>
                <c:formatCode>#,##0.00</c:formatCode>
                <c:ptCount val="5"/>
                <c:pt idx="0">
                  <c:v>45.916334661354583</c:v>
                </c:pt>
                <c:pt idx="1">
                  <c:v>40.139442231075698</c:v>
                </c:pt>
                <c:pt idx="2">
                  <c:v>9.860557768924302</c:v>
                </c:pt>
                <c:pt idx="3">
                  <c:v>3.1872509960159361</c:v>
                </c:pt>
                <c:pt idx="4">
                  <c:v>0.89641434262948205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7C5-48D6-A643-B171B29A8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38636152809384"/>
          <c:y val="0.71599908263894196"/>
          <c:w val="0.29332853143876758"/>
          <c:h val="0.268253089723007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7256427045115"/>
          <c:y val="3.6062639821029092E-2"/>
          <c:w val="0.74523170380518722"/>
          <c:h val="0.83109250220563846"/>
        </c:manualLayout>
      </c:layout>
      <c:barChart>
        <c:barDir val="bar"/>
        <c:grouping val="clustered"/>
        <c:varyColors val="0"/>
        <c:ser>
          <c:idx val="0"/>
          <c:order val="0"/>
          <c:tx>
            <c:v>LIG revisados en 2020</c:v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'Indicador 41_EstadoConservación'!$A$4:$A$8</c:f>
              <c:strCache>
                <c:ptCount val="5"/>
                <c:pt idx="0">
                  <c:v>Favorable</c:v>
                </c:pt>
                <c:pt idx="1">
                  <c:v>Favorable con alteraciones</c:v>
                </c:pt>
                <c:pt idx="2">
                  <c:v>Alterado</c:v>
                </c:pt>
                <c:pt idx="3">
                  <c:v>Degradado</c:v>
                </c:pt>
                <c:pt idx="4">
                  <c:v>Fuertemente degradado</c:v>
                </c:pt>
              </c:strCache>
            </c:strRef>
          </c:cat>
          <c:val>
            <c:numRef>
              <c:f>'Indicador 41_EstadoConservación'!$R$4:$R$8</c:f>
              <c:numCache>
                <c:formatCode>General</c:formatCode>
                <c:ptCount val="5"/>
                <c:pt idx="0">
                  <c:v>449</c:v>
                </c:pt>
                <c:pt idx="1">
                  <c:v>91</c:v>
                </c:pt>
                <c:pt idx="2">
                  <c:v>35</c:v>
                </c:pt>
                <c:pt idx="3">
                  <c:v>24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91-4367-954B-83C5BD55BF24}"/>
            </c:ext>
          </c:extLst>
        </c:ser>
        <c:ser>
          <c:idx val="2"/>
          <c:order val="1"/>
          <c:tx>
            <c:strRef>
              <c:f>'Indicador 41_EstadoConservación'!$O$3</c:f>
              <c:strCache>
                <c:ptCount val="1"/>
                <c:pt idx="0">
                  <c:v>LIG revisados en 2019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'Indicador 41_EstadoConservación'!$A$4:$A$8</c:f>
              <c:strCache>
                <c:ptCount val="5"/>
                <c:pt idx="0">
                  <c:v>Favorable</c:v>
                </c:pt>
                <c:pt idx="1">
                  <c:v>Favorable con alteraciones</c:v>
                </c:pt>
                <c:pt idx="2">
                  <c:v>Alterado</c:v>
                </c:pt>
                <c:pt idx="3">
                  <c:v>Degradado</c:v>
                </c:pt>
                <c:pt idx="4">
                  <c:v>Fuertemente degradado</c:v>
                </c:pt>
              </c:strCache>
            </c:strRef>
          </c:cat>
          <c:val>
            <c:numRef>
              <c:f>'Indicador 41_EstadoConservación'!$O$4:$O$8</c:f>
              <c:numCache>
                <c:formatCode>General</c:formatCode>
                <c:ptCount val="5"/>
                <c:pt idx="0">
                  <c:v>87</c:v>
                </c:pt>
                <c:pt idx="1">
                  <c:v>72</c:v>
                </c:pt>
                <c:pt idx="2">
                  <c:v>23</c:v>
                </c:pt>
                <c:pt idx="3">
                  <c:v>10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91-4367-954B-83C5BD55BF24}"/>
            </c:ext>
          </c:extLst>
        </c:ser>
        <c:ser>
          <c:idx val="1"/>
          <c:order val="2"/>
          <c:tx>
            <c:v>LIG revisados en 2018</c:v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'Indicador 41_EstadoConservación'!$A$4:$A$8</c:f>
              <c:strCache>
                <c:ptCount val="5"/>
                <c:pt idx="0">
                  <c:v>Favorable</c:v>
                </c:pt>
                <c:pt idx="1">
                  <c:v>Favorable con alteraciones</c:v>
                </c:pt>
                <c:pt idx="2">
                  <c:v>Alterado</c:v>
                </c:pt>
                <c:pt idx="3">
                  <c:v>Degradado</c:v>
                </c:pt>
                <c:pt idx="4">
                  <c:v>Fuertemente degradado</c:v>
                </c:pt>
              </c:strCache>
            </c:strRef>
          </c:cat>
          <c:val>
            <c:numRef>
              <c:f>'Indicador 41_EstadoConservación'!$L$4:$L$8</c:f>
              <c:numCache>
                <c:formatCode>General</c:formatCode>
                <c:ptCount val="5"/>
                <c:pt idx="0">
                  <c:v>97</c:v>
                </c:pt>
                <c:pt idx="1">
                  <c:v>75</c:v>
                </c:pt>
                <c:pt idx="2">
                  <c:v>21</c:v>
                </c:pt>
                <c:pt idx="3">
                  <c:v>12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291-4367-954B-83C5BD55BF24}"/>
            </c:ext>
          </c:extLst>
        </c:ser>
        <c:ser>
          <c:idx val="3"/>
          <c:order val="3"/>
          <c:tx>
            <c:strRef>
              <c:f>'Indicador 41_EstadoConservación'!$U$3</c:f>
              <c:strCache>
                <c:ptCount val="1"/>
                <c:pt idx="0">
                  <c:v>LIG revisados en 2021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'Indicador 41_EstadoConservación'!$A$4:$A$8</c:f>
              <c:strCache>
                <c:ptCount val="5"/>
                <c:pt idx="0">
                  <c:v>Favorable</c:v>
                </c:pt>
                <c:pt idx="1">
                  <c:v>Favorable con alteraciones</c:v>
                </c:pt>
                <c:pt idx="2">
                  <c:v>Alterado</c:v>
                </c:pt>
                <c:pt idx="3">
                  <c:v>Degradado</c:v>
                </c:pt>
                <c:pt idx="4">
                  <c:v>Fuertemente degradado</c:v>
                </c:pt>
              </c:strCache>
            </c:strRef>
          </c:cat>
          <c:val>
            <c:numRef>
              <c:f>'Indicador 41_EstadoConservación'!$U$4:$U$8</c:f>
              <c:numCache>
                <c:formatCode>General</c:formatCode>
                <c:ptCount val="5"/>
                <c:pt idx="0">
                  <c:v>32</c:v>
                </c:pt>
                <c:pt idx="1">
                  <c:v>26</c:v>
                </c:pt>
                <c:pt idx="2">
                  <c:v>15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291-4367-954B-83C5BD55BF24}"/>
            </c:ext>
          </c:extLst>
        </c:ser>
        <c:ser>
          <c:idx val="4"/>
          <c:order val="4"/>
          <c:tx>
            <c:strRef>
              <c:f>'Indicador 41_EstadoConservación'!$X$3</c:f>
              <c:strCache>
                <c:ptCount val="1"/>
                <c:pt idx="0">
                  <c:v>LIG revisados en 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'Indicador 41_EstadoConservación'!$A$4:$A$8</c:f>
              <c:strCache>
                <c:ptCount val="5"/>
                <c:pt idx="0">
                  <c:v>Favorable</c:v>
                </c:pt>
                <c:pt idx="1">
                  <c:v>Favorable con alteraciones</c:v>
                </c:pt>
                <c:pt idx="2">
                  <c:v>Alterado</c:v>
                </c:pt>
                <c:pt idx="3">
                  <c:v>Degradado</c:v>
                </c:pt>
                <c:pt idx="4">
                  <c:v>Fuertemente degradado</c:v>
                </c:pt>
              </c:strCache>
            </c:strRef>
          </c:cat>
          <c:val>
            <c:numRef>
              <c:f>'Indicador 41_EstadoConservación'!$X$4:$X$8</c:f>
              <c:numCache>
                <c:formatCode>General</c:formatCode>
                <c:ptCount val="5"/>
                <c:pt idx="0">
                  <c:v>115</c:v>
                </c:pt>
                <c:pt idx="1">
                  <c:v>87</c:v>
                </c:pt>
                <c:pt idx="2">
                  <c:v>28</c:v>
                </c:pt>
                <c:pt idx="3">
                  <c:v>15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291-4367-954B-83C5BD55B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73049808"/>
        <c:axId val="-1173056880"/>
      </c:barChart>
      <c:catAx>
        <c:axId val="-1173049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173056880"/>
        <c:crosses val="autoZero"/>
        <c:auto val="1"/>
        <c:lblAlgn val="ctr"/>
        <c:lblOffset val="100"/>
        <c:noMultiLvlLbl val="0"/>
      </c:catAx>
      <c:valAx>
        <c:axId val="-1173056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173049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01447578726794"/>
          <c:y val="0.12695719765798508"/>
          <c:w val="0.14489193942406894"/>
          <c:h val="0.233355542095699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Evolucion del numero de padrinos y madrinas, apadrinamientos y LIG apadrinados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'Apadrina una Roca'!$A$5</c:f>
              <c:strCache>
                <c:ptCount val="1"/>
                <c:pt idx="0">
                  <c:v>Nº LIG Apadrinados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'Apadrina una Roca'!$B$3:$G$3</c:f>
              <c:strCache>
                <c:ptCount val="6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</c:strCache>
            </c:strRef>
          </c:cat>
          <c:val>
            <c:numRef>
              <c:f>'Apadrina una Roca'!$B$5:$G$5</c:f>
              <c:numCache>
                <c:formatCode>General</c:formatCode>
                <c:ptCount val="6"/>
                <c:pt idx="0">
                  <c:v>213</c:v>
                </c:pt>
                <c:pt idx="1">
                  <c:v>643</c:v>
                </c:pt>
                <c:pt idx="2" formatCode="#,##0">
                  <c:v>1426</c:v>
                </c:pt>
                <c:pt idx="3" formatCode="#,##0">
                  <c:v>2143</c:v>
                </c:pt>
                <c:pt idx="4" formatCode="#,##0">
                  <c:v>2898</c:v>
                </c:pt>
                <c:pt idx="5" formatCode="#,##0">
                  <c:v>4339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D-425E-912C-A270CD9676D1}"/>
            </c:ext>
          </c:extLst>
        </c:ser>
        <c:ser>
          <c:idx val="0"/>
          <c:order val="1"/>
          <c:tx>
            <c:strRef>
              <c:f>'Apadrina una Roca'!$A$4</c:f>
              <c:strCache>
                <c:ptCount val="1"/>
                <c:pt idx="0">
                  <c:v>Nº Apadrinamientos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'Apadrina una Roca'!$B$3:$G$3</c:f>
              <c:strCache>
                <c:ptCount val="6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</c:strCache>
            </c:strRef>
          </c:cat>
          <c:val>
            <c:numRef>
              <c:f>'Apadrina una Roca'!$B$4:$G$4</c:f>
              <c:numCache>
                <c:formatCode>#,##0</c:formatCode>
                <c:ptCount val="6"/>
                <c:pt idx="0">
                  <c:v>283</c:v>
                </c:pt>
                <c:pt idx="1">
                  <c:v>785</c:v>
                </c:pt>
                <c:pt idx="2">
                  <c:v>1768</c:v>
                </c:pt>
                <c:pt idx="3">
                  <c:v>3066</c:v>
                </c:pt>
                <c:pt idx="4">
                  <c:v>4151</c:v>
                </c:pt>
                <c:pt idx="5">
                  <c:v>5014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2D-425E-912C-A270CD967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73051440"/>
        <c:axId val="-1173055792"/>
      </c:barChart>
      <c:lineChart>
        <c:grouping val="standard"/>
        <c:varyColors val="0"/>
        <c:ser>
          <c:idx val="2"/>
          <c:order val="2"/>
          <c:tx>
            <c:strRef>
              <c:f>'Apadrina una Roca'!$A$6</c:f>
              <c:strCache>
                <c:ptCount val="1"/>
                <c:pt idx="0">
                  <c:v>Nuevos padrinos y madrinas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'Apadrina una Roca'!$B$6:$G$6</c:f>
              <c:numCache>
                <c:formatCode>General</c:formatCode>
                <c:ptCount val="6"/>
                <c:pt idx="0">
                  <c:v>206</c:v>
                </c:pt>
                <c:pt idx="1">
                  <c:v>361</c:v>
                </c:pt>
                <c:pt idx="2" formatCode="#,##0">
                  <c:v>658</c:v>
                </c:pt>
                <c:pt idx="3" formatCode="#,##0">
                  <c:v>1006</c:v>
                </c:pt>
                <c:pt idx="4" formatCode="#,##0">
                  <c:v>3111</c:v>
                </c:pt>
                <c:pt idx="5" formatCode="#,##0">
                  <c:v>4407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C2D-425E-912C-A270CD967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050896"/>
        <c:axId val="-1173055248"/>
      </c:lineChart>
      <c:catAx>
        <c:axId val="-117305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173055792"/>
        <c:crosses val="autoZero"/>
        <c:auto val="1"/>
        <c:lblAlgn val="ctr"/>
        <c:lblOffset val="100"/>
        <c:noMultiLvlLbl val="0"/>
      </c:catAx>
      <c:valAx>
        <c:axId val="-117305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173051440"/>
        <c:crosses val="autoZero"/>
        <c:crossBetween val="between"/>
      </c:valAx>
      <c:catAx>
        <c:axId val="-1173050896"/>
        <c:scaling>
          <c:orientation val="minMax"/>
        </c:scaling>
        <c:delete val="1"/>
        <c:axPos val="b"/>
        <c:majorTickMark val="out"/>
        <c:minorTickMark val="none"/>
        <c:tickLblPos val="nextTo"/>
        <c:crossAx val="-1173055248"/>
        <c:crosses val="autoZero"/>
        <c:auto val="1"/>
        <c:lblAlgn val="ctr"/>
        <c:lblOffset val="100"/>
        <c:noMultiLvlLbl val="0"/>
      </c:catAx>
      <c:valAx>
        <c:axId val="-117305524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17305089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084140924692101"/>
          <c:y val="0.45079270531598059"/>
          <c:w val="0.23438244498283867"/>
          <c:h val="0.4067496226184161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2</xdr:row>
      <xdr:rowOff>180975</xdr:rowOff>
    </xdr:to>
    <xdr:pic>
      <xdr:nvPicPr>
        <xdr:cNvPr id="73443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67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188595</xdr:colOff>
      <xdr:row>4</xdr:row>
      <xdr:rowOff>135255</xdr:rowOff>
    </xdr:from>
    <xdr:to>
      <xdr:col>15</xdr:col>
      <xdr:colOff>45720</xdr:colOff>
      <xdr:row>25</xdr:row>
      <xdr:rowOff>97155</xdr:rowOff>
    </xdr:to>
    <xdr:graphicFrame macro="">
      <xdr:nvGraphicFramePr>
        <xdr:cNvPr id="142140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66675</xdr:rowOff>
    </xdr:from>
    <xdr:to>
      <xdr:col>23</xdr:col>
      <xdr:colOff>200025</xdr:colOff>
      <xdr:row>60</xdr:row>
      <xdr:rowOff>57149</xdr:rowOff>
    </xdr:to>
    <xdr:graphicFrame macro="">
      <xdr:nvGraphicFramePr>
        <xdr:cNvPr id="2172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1</xdr:row>
      <xdr:rowOff>200025</xdr:rowOff>
    </xdr:from>
    <xdr:to>
      <xdr:col>22</xdr:col>
      <xdr:colOff>361950</xdr:colOff>
      <xdr:row>30</xdr:row>
      <xdr:rowOff>66675</xdr:rowOff>
    </xdr:to>
    <xdr:graphicFrame macro="">
      <xdr:nvGraphicFramePr>
        <xdr:cNvPr id="151355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1012031</xdr:colOff>
      <xdr:row>2</xdr:row>
      <xdr:rowOff>142875</xdr:rowOff>
    </xdr:from>
    <xdr:to>
      <xdr:col>28</xdr:col>
      <xdr:colOff>111919</xdr:colOff>
      <xdr:row>22</xdr:row>
      <xdr:rowOff>176212</xdr:rowOff>
    </xdr:to>
    <xdr:graphicFrame macro="">
      <xdr:nvGraphicFramePr>
        <xdr:cNvPr id="153300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685800</xdr:colOff>
      <xdr:row>12</xdr:row>
      <xdr:rowOff>9525</xdr:rowOff>
    </xdr:from>
    <xdr:to>
      <xdr:col>28</xdr:col>
      <xdr:colOff>438150</xdr:colOff>
      <xdr:row>25</xdr:row>
      <xdr:rowOff>85725</xdr:rowOff>
    </xdr:to>
    <xdr:graphicFrame macro="">
      <xdr:nvGraphicFramePr>
        <xdr:cNvPr id="665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9</xdr:row>
      <xdr:rowOff>95250</xdr:rowOff>
    </xdr:from>
    <xdr:to>
      <xdr:col>12</xdr:col>
      <xdr:colOff>180975</xdr:colOff>
      <xdr:row>25</xdr:row>
      <xdr:rowOff>95250</xdr:rowOff>
    </xdr:to>
    <xdr:graphicFrame macro="">
      <xdr:nvGraphicFramePr>
        <xdr:cNvPr id="665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14</xdr:row>
      <xdr:rowOff>95250</xdr:rowOff>
    </xdr:from>
    <xdr:to>
      <xdr:col>13</xdr:col>
      <xdr:colOff>428625</xdr:colOff>
      <xdr:row>47</xdr:row>
      <xdr:rowOff>0</xdr:rowOff>
    </xdr:to>
    <xdr:graphicFrame macro="">
      <xdr:nvGraphicFramePr>
        <xdr:cNvPr id="177359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B14"/>
  <sheetViews>
    <sheetView showGridLines="0" tabSelected="1" workbookViewId="0">
      <selection activeCell="A16" sqref="A16"/>
    </sheetView>
  </sheetViews>
  <sheetFormatPr baseColWidth="10" defaultColWidth="12" defaultRowHeight="15.75" x14ac:dyDescent="0.25"/>
  <cols>
    <col min="1" max="1" width="52.19921875" style="5" customWidth="1"/>
    <col min="2" max="2" width="134.19921875" style="5" bestFit="1" customWidth="1"/>
    <col min="3" max="16384" width="12" style="5"/>
  </cols>
  <sheetData>
    <row r="2" spans="1:2" ht="22.35" customHeight="1" x14ac:dyDescent="0.25"/>
    <row r="4" spans="1:2" ht="31.5" x14ac:dyDescent="0.25">
      <c r="A4" s="2" t="s">
        <v>68</v>
      </c>
      <c r="B4" s="3" t="s">
        <v>86</v>
      </c>
    </row>
    <row r="5" spans="1:2" x14ac:dyDescent="0.25">
      <c r="A5" s="2" t="s">
        <v>69</v>
      </c>
      <c r="B5" s="5" t="s">
        <v>131</v>
      </c>
    </row>
    <row r="6" spans="1:2" ht="31.5" x14ac:dyDescent="0.25">
      <c r="A6" s="2" t="s">
        <v>70</v>
      </c>
      <c r="B6" s="3" t="s">
        <v>130</v>
      </c>
    </row>
    <row r="7" spans="1:2" x14ac:dyDescent="0.25">
      <c r="A7" s="2" t="s">
        <v>71</v>
      </c>
      <c r="B7" s="5" t="s">
        <v>124</v>
      </c>
    </row>
    <row r="8" spans="1:2" x14ac:dyDescent="0.25">
      <c r="A8" s="2" t="s">
        <v>72</v>
      </c>
      <c r="B8" s="5" t="s">
        <v>97</v>
      </c>
    </row>
    <row r="9" spans="1:2" x14ac:dyDescent="0.25">
      <c r="A9" s="2" t="s">
        <v>73</v>
      </c>
      <c r="B9" s="5" t="s">
        <v>45</v>
      </c>
    </row>
    <row r="10" spans="1:2" ht="33" customHeight="1" x14ac:dyDescent="0.25">
      <c r="A10" s="2" t="s">
        <v>74</v>
      </c>
      <c r="B10" s="6" t="s">
        <v>46</v>
      </c>
    </row>
    <row r="11" spans="1:2" x14ac:dyDescent="0.25">
      <c r="A11" s="2" t="s">
        <v>75</v>
      </c>
      <c r="B11" s="4" t="s">
        <v>117</v>
      </c>
    </row>
    <row r="12" spans="1:2" ht="31.5" x14ac:dyDescent="0.25">
      <c r="A12" s="2" t="s">
        <v>76</v>
      </c>
      <c r="B12" s="3" t="s">
        <v>130</v>
      </c>
    </row>
    <row r="13" spans="1:2" x14ac:dyDescent="0.25">
      <c r="A13" s="2" t="s">
        <v>77</v>
      </c>
      <c r="B13" s="7" t="s">
        <v>47</v>
      </c>
    </row>
    <row r="14" spans="1:2" x14ac:dyDescent="0.25">
      <c r="A14" s="2" t="s">
        <v>78</v>
      </c>
      <c r="B14" s="7" t="s">
        <v>48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H11"/>
  <sheetViews>
    <sheetView showGridLines="0" workbookViewId="0">
      <selection activeCell="T13" sqref="T13"/>
    </sheetView>
  </sheetViews>
  <sheetFormatPr baseColWidth="10" defaultColWidth="11.19921875" defaultRowHeight="15" x14ac:dyDescent="0.25"/>
  <cols>
    <col min="1" max="1" width="22.19921875" style="1" customWidth="1"/>
    <col min="2" max="8" width="15.796875" style="1" customWidth="1"/>
    <col min="9" max="13" width="12.796875" style="1" bestFit="1" customWidth="1"/>
    <col min="14" max="14" width="13.796875" style="1" customWidth="1"/>
    <col min="15" max="16384" width="11.19921875" style="1"/>
  </cols>
  <sheetData>
    <row r="1" spans="1:8" x14ac:dyDescent="0.25">
      <c r="A1" s="9" t="s">
        <v>49</v>
      </c>
      <c r="B1" s="9"/>
    </row>
    <row r="3" spans="1:8" x14ac:dyDescent="0.25">
      <c r="A3" s="12" t="s">
        <v>79</v>
      </c>
      <c r="B3" s="78" t="s">
        <v>24</v>
      </c>
      <c r="C3" s="13" t="s">
        <v>63</v>
      </c>
      <c r="D3" s="84" t="s">
        <v>87</v>
      </c>
      <c r="E3" s="84" t="s">
        <v>98</v>
      </c>
      <c r="F3" s="84" t="s">
        <v>106</v>
      </c>
      <c r="G3" s="84" t="s">
        <v>118</v>
      </c>
      <c r="H3" s="84" t="s">
        <v>125</v>
      </c>
    </row>
    <row r="4" spans="1:8" x14ac:dyDescent="0.25">
      <c r="A4" s="11" t="s">
        <v>26</v>
      </c>
      <c r="B4" s="79">
        <v>1437</v>
      </c>
      <c r="C4" s="79">
        <v>3222</v>
      </c>
      <c r="D4" s="79">
        <v>3522</v>
      </c>
      <c r="E4" s="83">
        <v>4050</v>
      </c>
      <c r="F4" s="83">
        <v>4089</v>
      </c>
      <c r="G4" s="83">
        <v>4314</v>
      </c>
      <c r="H4" s="85">
        <v>4546</v>
      </c>
    </row>
    <row r="5" spans="1:8" x14ac:dyDescent="0.25">
      <c r="A5" s="11" t="s">
        <v>90</v>
      </c>
      <c r="B5" s="80">
        <v>222</v>
      </c>
      <c r="C5" s="11">
        <v>277</v>
      </c>
      <c r="D5" s="81">
        <v>274</v>
      </c>
      <c r="E5" s="81">
        <v>281</v>
      </c>
      <c r="F5" s="81">
        <v>283</v>
      </c>
      <c r="G5" s="81">
        <v>262</v>
      </c>
      <c r="H5" s="84">
        <v>264</v>
      </c>
    </row>
    <row r="10" spans="1:8" x14ac:dyDescent="0.25">
      <c r="C10" s="66"/>
      <c r="D10" s="66"/>
    </row>
    <row r="11" spans="1:8" x14ac:dyDescent="0.25">
      <c r="C11" s="66"/>
      <c r="D11" s="66"/>
    </row>
  </sheetData>
  <pageMargins left="0.75" right="0.75" top="1" bottom="1" header="0" footer="0"/>
  <pageSetup paperSize="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0000"/>
  </sheetPr>
  <dimension ref="A1:AG23"/>
  <sheetViews>
    <sheetView showGridLines="0" workbookViewId="0">
      <selection activeCell="AG8" sqref="AG8"/>
    </sheetView>
  </sheetViews>
  <sheetFormatPr baseColWidth="10" defaultColWidth="11" defaultRowHeight="15" x14ac:dyDescent="0.25"/>
  <cols>
    <col min="1" max="1" width="37.19921875" style="26" bestFit="1" customWidth="1"/>
    <col min="2" max="2" width="9.796875" style="26" bestFit="1" customWidth="1"/>
    <col min="3" max="3" width="13.19921875" style="26" customWidth="1"/>
    <col min="4" max="4" width="9.796875" style="27" bestFit="1" customWidth="1"/>
    <col min="5" max="5" width="13.796875" style="27" customWidth="1"/>
    <col min="6" max="6" width="9.796875" style="27" bestFit="1" customWidth="1"/>
    <col min="7" max="7" width="12.796875" style="27" customWidth="1"/>
    <col min="8" max="8" width="10.796875" style="27" bestFit="1" customWidth="1"/>
    <col min="9" max="9" width="13.19921875" style="27" customWidth="1"/>
    <col min="10" max="10" width="10.796875" style="27" bestFit="1" customWidth="1"/>
    <col min="11" max="11" width="14" style="27" customWidth="1"/>
    <col min="12" max="12" width="10.796875" style="26" bestFit="1" customWidth="1"/>
    <col min="13" max="13" width="15" style="26" bestFit="1" customWidth="1"/>
    <col min="14" max="14" width="20.19921875" style="26" bestFit="1" customWidth="1"/>
    <col min="15" max="15" width="10.796875" style="26" bestFit="1" customWidth="1"/>
    <col min="16" max="16" width="12.19921875" style="26" bestFit="1" customWidth="1"/>
    <col min="17" max="17" width="20.19921875" style="26" bestFit="1" customWidth="1"/>
    <col min="18" max="18" width="9.19921875" style="26" customWidth="1"/>
    <col min="19" max="19" width="12.19921875" style="26" customWidth="1"/>
    <col min="20" max="20" width="11" style="26"/>
    <col min="21" max="21" width="13" style="26" customWidth="1"/>
    <col min="22" max="22" width="18.19921875" style="26" bestFit="1" customWidth="1"/>
    <col min="23" max="24" width="11" style="26"/>
    <col min="25" max="25" width="12.796875" style="26" customWidth="1"/>
    <col min="26" max="27" width="11" style="26"/>
    <col min="28" max="28" width="17" style="98" customWidth="1"/>
    <col min="29" max="29" width="11" style="26"/>
    <col min="30" max="30" width="13" style="26" customWidth="1"/>
    <col min="31" max="31" width="17.19921875" style="26" customWidth="1"/>
    <col min="32" max="16384" width="11" style="26"/>
  </cols>
  <sheetData>
    <row r="1" spans="1:33" s="15" customFormat="1" ht="15" customHeight="1" x14ac:dyDescent="0.15">
      <c r="B1" s="134" t="s">
        <v>24</v>
      </c>
      <c r="C1" s="135"/>
      <c r="D1" s="132" t="s">
        <v>44</v>
      </c>
      <c r="E1" s="133"/>
      <c r="F1" s="132" t="s">
        <v>43</v>
      </c>
      <c r="G1" s="136"/>
      <c r="H1" s="131" t="s">
        <v>25</v>
      </c>
      <c r="I1" s="131"/>
      <c r="J1" s="131" t="s">
        <v>41</v>
      </c>
      <c r="K1" s="131"/>
      <c r="L1" s="137" t="s">
        <v>50</v>
      </c>
      <c r="M1" s="138"/>
      <c r="N1" s="139"/>
      <c r="O1" s="129" t="s">
        <v>62</v>
      </c>
      <c r="P1" s="130"/>
      <c r="Q1" s="130"/>
      <c r="R1" s="131" t="s">
        <v>63</v>
      </c>
      <c r="S1" s="131"/>
      <c r="T1" s="131" t="s">
        <v>87</v>
      </c>
      <c r="U1" s="131"/>
      <c r="V1" s="131" t="s">
        <v>98</v>
      </c>
      <c r="W1" s="131"/>
      <c r="X1" s="147" t="s">
        <v>106</v>
      </c>
      <c r="Y1" s="148"/>
      <c r="Z1" s="149" t="s">
        <v>118</v>
      </c>
      <c r="AA1" s="150"/>
      <c r="AB1" s="151"/>
      <c r="AC1" s="152" t="s">
        <v>125</v>
      </c>
      <c r="AD1" s="153"/>
      <c r="AE1" s="153"/>
    </row>
    <row r="2" spans="1:33" s="19" customFormat="1" ht="60" x14ac:dyDescent="0.15">
      <c r="A2" s="16" t="s">
        <v>8</v>
      </c>
      <c r="B2" s="17" t="s">
        <v>26</v>
      </c>
      <c r="C2" s="17" t="s">
        <v>81</v>
      </c>
      <c r="D2" s="17" t="s">
        <v>26</v>
      </c>
      <c r="E2" s="17" t="s">
        <v>81</v>
      </c>
      <c r="F2" s="17" t="s">
        <v>26</v>
      </c>
      <c r="G2" s="17" t="s">
        <v>81</v>
      </c>
      <c r="H2" s="17" t="s">
        <v>26</v>
      </c>
      <c r="I2" s="17" t="s">
        <v>81</v>
      </c>
      <c r="J2" s="17" t="s">
        <v>26</v>
      </c>
      <c r="K2" s="17" t="s">
        <v>81</v>
      </c>
      <c r="L2" s="17" t="s">
        <v>26</v>
      </c>
      <c r="M2" s="17" t="s">
        <v>81</v>
      </c>
      <c r="N2" s="18" t="s">
        <v>51</v>
      </c>
      <c r="O2" s="17" t="s">
        <v>26</v>
      </c>
      <c r="P2" s="17" t="s">
        <v>81</v>
      </c>
      <c r="Q2" s="18" t="s">
        <v>51</v>
      </c>
      <c r="R2" s="17" t="s">
        <v>26</v>
      </c>
      <c r="S2" s="17" t="s">
        <v>81</v>
      </c>
      <c r="T2" s="17" t="s">
        <v>91</v>
      </c>
      <c r="U2" s="17" t="s">
        <v>93</v>
      </c>
      <c r="V2" s="17" t="s">
        <v>91</v>
      </c>
      <c r="W2" s="17" t="s">
        <v>93</v>
      </c>
      <c r="X2" s="154" t="s">
        <v>91</v>
      </c>
      <c r="Y2" s="155" t="s">
        <v>111</v>
      </c>
      <c r="Z2" s="156" t="s">
        <v>91</v>
      </c>
      <c r="AA2" s="154" t="s">
        <v>111</v>
      </c>
      <c r="AB2" s="157" t="s">
        <v>133</v>
      </c>
      <c r="AC2" s="158" t="s">
        <v>91</v>
      </c>
      <c r="AD2" s="154" t="s">
        <v>111</v>
      </c>
      <c r="AE2" s="154" t="s">
        <v>133</v>
      </c>
    </row>
    <row r="3" spans="1:33" x14ac:dyDescent="0.25">
      <c r="A3" s="20" t="s">
        <v>9</v>
      </c>
      <c r="B3" s="21">
        <v>590</v>
      </c>
      <c r="C3" s="22">
        <v>68</v>
      </c>
      <c r="D3" s="21">
        <v>664</v>
      </c>
      <c r="E3" s="22">
        <v>66</v>
      </c>
      <c r="F3" s="21">
        <v>672</v>
      </c>
      <c r="G3" s="21">
        <v>67</v>
      </c>
      <c r="H3" s="23">
        <v>664</v>
      </c>
      <c r="I3" s="24">
        <v>67</v>
      </c>
      <c r="J3" s="23">
        <v>608</v>
      </c>
      <c r="K3" s="24">
        <v>80</v>
      </c>
      <c r="L3" s="23">
        <v>644</v>
      </c>
      <c r="M3" s="24">
        <v>94</v>
      </c>
      <c r="N3" s="24">
        <v>250290.23144665101</v>
      </c>
      <c r="O3" s="23">
        <v>648</v>
      </c>
      <c r="P3" s="24">
        <v>94</v>
      </c>
      <c r="Q3" s="24">
        <v>250606</v>
      </c>
      <c r="R3" s="25">
        <v>660</v>
      </c>
      <c r="S3" s="25">
        <v>94</v>
      </c>
      <c r="T3" s="25">
        <v>665</v>
      </c>
      <c r="U3" s="25">
        <v>94</v>
      </c>
      <c r="V3" s="25">
        <v>758</v>
      </c>
      <c r="W3" s="25">
        <v>96</v>
      </c>
      <c r="X3" s="159">
        <v>757</v>
      </c>
      <c r="Y3" s="160">
        <v>96</v>
      </c>
      <c r="Z3" s="161">
        <v>757</v>
      </c>
      <c r="AA3" s="159">
        <v>96</v>
      </c>
      <c r="AB3" s="162" t="s">
        <v>116</v>
      </c>
      <c r="AC3" s="163">
        <v>757</v>
      </c>
      <c r="AD3" s="159">
        <v>96</v>
      </c>
      <c r="AE3" s="159">
        <v>0</v>
      </c>
    </row>
    <row r="4" spans="1:33" ht="14.25" customHeight="1" x14ac:dyDescent="0.25">
      <c r="A4" s="20" t="s">
        <v>10</v>
      </c>
      <c r="B4" s="21">
        <v>198</v>
      </c>
      <c r="C4" s="22">
        <v>13</v>
      </c>
      <c r="D4" s="21">
        <v>198</v>
      </c>
      <c r="E4" s="22">
        <v>10</v>
      </c>
      <c r="F4" s="21">
        <v>311</v>
      </c>
      <c r="G4" s="21">
        <v>10</v>
      </c>
      <c r="H4" s="23">
        <v>311</v>
      </c>
      <c r="I4" s="24">
        <v>10</v>
      </c>
      <c r="J4" s="23">
        <v>238</v>
      </c>
      <c r="K4" s="24">
        <v>10</v>
      </c>
      <c r="L4" s="23">
        <v>511</v>
      </c>
      <c r="M4" s="24">
        <v>11</v>
      </c>
      <c r="N4" s="24">
        <v>83086.0209124963</v>
      </c>
      <c r="O4" s="23">
        <v>511</v>
      </c>
      <c r="P4" s="24">
        <v>11</v>
      </c>
      <c r="Q4" s="24">
        <v>83086</v>
      </c>
      <c r="R4" s="25">
        <v>508</v>
      </c>
      <c r="S4" s="25">
        <v>11</v>
      </c>
      <c r="T4" s="25">
        <v>508</v>
      </c>
      <c r="U4" s="25">
        <v>11</v>
      </c>
      <c r="V4" s="25">
        <v>520</v>
      </c>
      <c r="W4" s="25">
        <v>15</v>
      </c>
      <c r="X4" s="159">
        <v>520</v>
      </c>
      <c r="Y4" s="160">
        <v>15</v>
      </c>
      <c r="Z4" s="161">
        <v>521</v>
      </c>
      <c r="AA4" s="159">
        <v>15</v>
      </c>
      <c r="AB4" s="162" t="s">
        <v>116</v>
      </c>
      <c r="AC4" s="163">
        <v>524</v>
      </c>
      <c r="AD4" s="159">
        <v>15</v>
      </c>
      <c r="AE4" s="159">
        <v>0</v>
      </c>
    </row>
    <row r="5" spans="1:33" x14ac:dyDescent="0.25">
      <c r="A5" s="20" t="s">
        <v>0</v>
      </c>
      <c r="B5" s="21">
        <v>14</v>
      </c>
      <c r="C5" s="22">
        <v>6</v>
      </c>
      <c r="D5" s="21">
        <v>14</v>
      </c>
      <c r="E5" s="22">
        <v>14</v>
      </c>
      <c r="F5" s="21">
        <v>14</v>
      </c>
      <c r="G5" s="21">
        <v>14</v>
      </c>
      <c r="H5" s="23">
        <v>14</v>
      </c>
      <c r="I5" s="24">
        <v>14</v>
      </c>
      <c r="J5" s="23">
        <v>0</v>
      </c>
      <c r="K5" s="24">
        <v>14</v>
      </c>
      <c r="L5" s="23">
        <v>11</v>
      </c>
      <c r="M5" s="24">
        <v>36</v>
      </c>
      <c r="N5" s="24">
        <v>70554.321365034601</v>
      </c>
      <c r="O5" s="23">
        <v>11</v>
      </c>
      <c r="P5" s="24">
        <v>36</v>
      </c>
      <c r="Q5" s="24">
        <v>70554</v>
      </c>
      <c r="R5" s="25">
        <v>11</v>
      </c>
      <c r="S5" s="25">
        <v>36</v>
      </c>
      <c r="T5" s="25">
        <v>11</v>
      </c>
      <c r="U5" s="25">
        <v>36</v>
      </c>
      <c r="V5" s="25">
        <v>47</v>
      </c>
      <c r="W5" s="25">
        <v>36</v>
      </c>
      <c r="X5" s="159">
        <v>47</v>
      </c>
      <c r="Y5" s="160">
        <v>36</v>
      </c>
      <c r="Z5" s="161">
        <v>188</v>
      </c>
      <c r="AA5" s="159">
        <v>14</v>
      </c>
      <c r="AB5" s="162" t="s">
        <v>116</v>
      </c>
      <c r="AC5" s="163">
        <v>295</v>
      </c>
      <c r="AD5" s="159">
        <v>14</v>
      </c>
      <c r="AE5" s="159">
        <v>1</v>
      </c>
    </row>
    <row r="6" spans="1:33" x14ac:dyDescent="0.25">
      <c r="A6" s="20" t="s">
        <v>1</v>
      </c>
      <c r="B6" s="21">
        <v>28</v>
      </c>
      <c r="C6" s="22">
        <v>7</v>
      </c>
      <c r="D6" s="21">
        <v>28</v>
      </c>
      <c r="E6" s="22">
        <v>7</v>
      </c>
      <c r="F6" s="21">
        <v>28</v>
      </c>
      <c r="G6" s="21">
        <v>7</v>
      </c>
      <c r="H6" s="23">
        <v>31</v>
      </c>
      <c r="I6" s="24">
        <v>7</v>
      </c>
      <c r="J6" s="23">
        <v>22</v>
      </c>
      <c r="K6" s="24">
        <v>7</v>
      </c>
      <c r="L6" s="23">
        <v>33</v>
      </c>
      <c r="M6" s="24">
        <v>6</v>
      </c>
      <c r="N6" s="24">
        <v>10639.2337813424</v>
      </c>
      <c r="O6" s="23">
        <v>29</v>
      </c>
      <c r="P6" s="24">
        <v>7</v>
      </c>
      <c r="Q6" s="24">
        <v>12574</v>
      </c>
      <c r="R6" s="25">
        <v>33</v>
      </c>
      <c r="S6" s="25">
        <v>6</v>
      </c>
      <c r="T6" s="25">
        <v>34</v>
      </c>
      <c r="U6" s="25">
        <v>6</v>
      </c>
      <c r="V6" s="25">
        <v>40</v>
      </c>
      <c r="W6" s="25">
        <v>6</v>
      </c>
      <c r="X6" s="159">
        <v>41</v>
      </c>
      <c r="Y6" s="160">
        <v>7</v>
      </c>
      <c r="Z6" s="161">
        <v>41</v>
      </c>
      <c r="AA6" s="159">
        <v>7</v>
      </c>
      <c r="AB6" s="162" t="s">
        <v>116</v>
      </c>
      <c r="AC6" s="163">
        <v>42</v>
      </c>
      <c r="AD6" s="159">
        <v>7</v>
      </c>
      <c r="AE6" s="159">
        <v>0</v>
      </c>
    </row>
    <row r="7" spans="1:33" x14ac:dyDescent="0.25">
      <c r="A7" s="20" t="s">
        <v>11</v>
      </c>
      <c r="B7" s="21">
        <v>237</v>
      </c>
      <c r="C7" s="22">
        <v>19</v>
      </c>
      <c r="D7" s="21">
        <v>237</v>
      </c>
      <c r="E7" s="22">
        <v>16</v>
      </c>
      <c r="F7" s="21">
        <v>270</v>
      </c>
      <c r="G7" s="21">
        <v>16</v>
      </c>
      <c r="H7" s="23">
        <v>271</v>
      </c>
      <c r="I7" s="24">
        <v>16</v>
      </c>
      <c r="J7" s="23">
        <v>241</v>
      </c>
      <c r="K7" s="24">
        <v>16</v>
      </c>
      <c r="L7" s="23">
        <v>313</v>
      </c>
      <c r="M7" s="24">
        <v>15</v>
      </c>
      <c r="N7" s="24">
        <v>144442.322699087</v>
      </c>
      <c r="O7" s="23">
        <v>335</v>
      </c>
      <c r="P7" s="24">
        <v>14</v>
      </c>
      <c r="Q7" s="24">
        <v>237122</v>
      </c>
      <c r="R7" s="25">
        <v>407</v>
      </c>
      <c r="S7" s="25">
        <v>18</v>
      </c>
      <c r="T7" s="25">
        <v>477</v>
      </c>
      <c r="U7" s="25">
        <v>16</v>
      </c>
      <c r="V7" s="25">
        <v>617</v>
      </c>
      <c r="W7" s="25">
        <v>18</v>
      </c>
      <c r="X7" s="159">
        <v>618</v>
      </c>
      <c r="Y7" s="160">
        <v>17</v>
      </c>
      <c r="Z7" s="161">
        <v>618</v>
      </c>
      <c r="AA7" s="159">
        <v>17</v>
      </c>
      <c r="AB7" s="162" t="s">
        <v>116</v>
      </c>
      <c r="AC7" s="163">
        <v>618</v>
      </c>
      <c r="AD7" s="159">
        <v>17</v>
      </c>
      <c r="AE7" s="159">
        <v>0</v>
      </c>
    </row>
    <row r="8" spans="1:33" x14ac:dyDescent="0.25">
      <c r="A8" s="20" t="s">
        <v>88</v>
      </c>
      <c r="B8" s="21">
        <v>177</v>
      </c>
      <c r="C8" s="22">
        <v>23</v>
      </c>
      <c r="D8" s="21">
        <v>177</v>
      </c>
      <c r="E8" s="22">
        <v>23</v>
      </c>
      <c r="F8" s="21">
        <v>262</v>
      </c>
      <c r="G8" s="21">
        <v>25</v>
      </c>
      <c r="H8" s="23">
        <v>262</v>
      </c>
      <c r="I8" s="24">
        <v>25</v>
      </c>
      <c r="J8" s="23">
        <v>183</v>
      </c>
      <c r="K8" s="24">
        <v>26</v>
      </c>
      <c r="L8" s="23">
        <v>250</v>
      </c>
      <c r="M8" s="24">
        <v>25</v>
      </c>
      <c r="N8" s="24">
        <v>128873.963693814</v>
      </c>
      <c r="O8" s="23">
        <v>278</v>
      </c>
      <c r="P8" s="24">
        <v>24</v>
      </c>
      <c r="Q8" s="24">
        <v>137193</v>
      </c>
      <c r="R8" s="25">
        <v>385</v>
      </c>
      <c r="S8" s="25">
        <v>24</v>
      </c>
      <c r="T8" s="25">
        <v>435</v>
      </c>
      <c r="U8" s="25">
        <v>22</v>
      </c>
      <c r="V8" s="25">
        <v>523</v>
      </c>
      <c r="W8" s="25">
        <v>22</v>
      </c>
      <c r="X8" s="159">
        <v>546</v>
      </c>
      <c r="Y8" s="160">
        <v>23</v>
      </c>
      <c r="Z8" s="161">
        <v>552</v>
      </c>
      <c r="AA8" s="159">
        <v>24</v>
      </c>
      <c r="AB8" s="162" t="s">
        <v>116</v>
      </c>
      <c r="AC8" s="163">
        <v>553</v>
      </c>
      <c r="AD8" s="159">
        <v>24</v>
      </c>
      <c r="AE8" s="159">
        <v>1</v>
      </c>
    </row>
    <row r="9" spans="1:33" x14ac:dyDescent="0.25">
      <c r="A9" s="20" t="s">
        <v>12</v>
      </c>
      <c r="B9" s="21">
        <v>92</v>
      </c>
      <c r="C9" s="22">
        <v>9</v>
      </c>
      <c r="D9" s="21">
        <v>92</v>
      </c>
      <c r="E9" s="22">
        <v>7</v>
      </c>
      <c r="F9" s="21">
        <v>92</v>
      </c>
      <c r="G9" s="21">
        <v>7</v>
      </c>
      <c r="H9" s="23">
        <v>92</v>
      </c>
      <c r="I9" s="24">
        <v>7</v>
      </c>
      <c r="J9" s="23">
        <v>306</v>
      </c>
      <c r="K9" s="24">
        <v>11</v>
      </c>
      <c r="L9" s="23">
        <v>365</v>
      </c>
      <c r="M9" s="24">
        <v>11</v>
      </c>
      <c r="N9" s="24">
        <v>154910.543802859</v>
      </c>
      <c r="O9" s="23">
        <v>364</v>
      </c>
      <c r="P9" s="24">
        <v>11</v>
      </c>
      <c r="Q9" s="24">
        <v>154911</v>
      </c>
      <c r="R9" s="25">
        <v>364</v>
      </c>
      <c r="S9" s="25">
        <v>11</v>
      </c>
      <c r="T9" s="25">
        <v>364</v>
      </c>
      <c r="U9" s="25">
        <v>11</v>
      </c>
      <c r="V9" s="25">
        <v>375</v>
      </c>
      <c r="W9" s="25">
        <v>11</v>
      </c>
      <c r="X9" s="159">
        <v>375</v>
      </c>
      <c r="Y9" s="160">
        <v>11</v>
      </c>
      <c r="Z9" s="161">
        <v>422</v>
      </c>
      <c r="AA9" s="159">
        <v>11</v>
      </c>
      <c r="AB9" s="162" t="s">
        <v>116</v>
      </c>
      <c r="AC9" s="163">
        <v>439</v>
      </c>
      <c r="AD9" s="159">
        <v>11</v>
      </c>
      <c r="AE9" s="159">
        <v>0</v>
      </c>
    </row>
    <row r="10" spans="1:33" x14ac:dyDescent="0.25">
      <c r="A10" s="100" t="s">
        <v>64</v>
      </c>
      <c r="B10" s="21">
        <v>6</v>
      </c>
      <c r="C10" s="25"/>
      <c r="D10" s="21">
        <v>6</v>
      </c>
      <c r="E10" s="22">
        <v>0</v>
      </c>
      <c r="F10" s="25">
        <v>0</v>
      </c>
      <c r="G10" s="25"/>
      <c r="H10" s="23">
        <v>6</v>
      </c>
      <c r="I10" s="24">
        <v>0</v>
      </c>
      <c r="J10" s="23">
        <v>6</v>
      </c>
      <c r="K10" s="24">
        <v>0</v>
      </c>
      <c r="L10" s="23">
        <v>6</v>
      </c>
      <c r="M10" s="24">
        <v>0</v>
      </c>
      <c r="N10" s="24">
        <v>0</v>
      </c>
      <c r="O10" s="23">
        <v>6</v>
      </c>
      <c r="P10" s="24">
        <v>0</v>
      </c>
      <c r="Q10" s="24">
        <v>0</v>
      </c>
      <c r="R10" s="25">
        <v>6</v>
      </c>
      <c r="S10" s="25">
        <v>0</v>
      </c>
      <c r="T10" s="25">
        <v>6</v>
      </c>
      <c r="U10" s="25">
        <v>0</v>
      </c>
      <c r="V10" s="25">
        <v>6</v>
      </c>
      <c r="W10" s="25">
        <v>0</v>
      </c>
      <c r="X10" s="159">
        <v>6</v>
      </c>
      <c r="Y10" s="160">
        <v>0</v>
      </c>
      <c r="Z10" s="161">
        <v>6</v>
      </c>
      <c r="AA10" s="159">
        <v>0</v>
      </c>
      <c r="AB10" s="162" t="s">
        <v>116</v>
      </c>
      <c r="AC10" s="163">
        <v>6</v>
      </c>
      <c r="AD10" s="159">
        <v>0</v>
      </c>
      <c r="AE10" s="159">
        <v>0</v>
      </c>
      <c r="AG10" s="101"/>
    </row>
    <row r="11" spans="1:33" x14ac:dyDescent="0.25">
      <c r="A11" s="100" t="s">
        <v>65</v>
      </c>
      <c r="B11" s="21">
        <v>6</v>
      </c>
      <c r="C11" s="25"/>
      <c r="D11" s="21">
        <v>6</v>
      </c>
      <c r="E11" s="22">
        <v>0</v>
      </c>
      <c r="F11" s="21">
        <v>6</v>
      </c>
      <c r="G11" s="25"/>
      <c r="H11" s="23">
        <v>6</v>
      </c>
      <c r="I11" s="24">
        <v>0</v>
      </c>
      <c r="J11" s="23">
        <v>6</v>
      </c>
      <c r="K11" s="23">
        <v>0</v>
      </c>
      <c r="L11" s="23">
        <v>6</v>
      </c>
      <c r="M11" s="24">
        <v>0</v>
      </c>
      <c r="N11" s="24">
        <v>0</v>
      </c>
      <c r="O11" s="23">
        <v>6</v>
      </c>
      <c r="P11" s="24">
        <v>0</v>
      </c>
      <c r="Q11" s="24">
        <v>0</v>
      </c>
      <c r="R11" s="25">
        <v>6</v>
      </c>
      <c r="S11" s="25">
        <v>0</v>
      </c>
      <c r="T11" s="25">
        <v>6</v>
      </c>
      <c r="U11" s="25">
        <v>0</v>
      </c>
      <c r="V11" s="25">
        <v>6</v>
      </c>
      <c r="W11" s="25">
        <v>0</v>
      </c>
      <c r="X11" s="159">
        <v>6</v>
      </c>
      <c r="Y11" s="160">
        <v>0</v>
      </c>
      <c r="Z11" s="161">
        <v>6</v>
      </c>
      <c r="AA11" s="159">
        <v>0</v>
      </c>
      <c r="AB11" s="164">
        <v>0</v>
      </c>
      <c r="AC11" s="163">
        <v>6</v>
      </c>
      <c r="AD11" s="159">
        <v>0</v>
      </c>
      <c r="AE11" s="159">
        <v>0</v>
      </c>
      <c r="AG11" s="102"/>
    </row>
    <row r="12" spans="1:33" x14ac:dyDescent="0.25">
      <c r="A12" s="20" t="s">
        <v>3</v>
      </c>
      <c r="B12" s="21">
        <v>3</v>
      </c>
      <c r="C12" s="22">
        <v>1</v>
      </c>
      <c r="D12" s="21">
        <v>3</v>
      </c>
      <c r="E12" s="22">
        <v>1</v>
      </c>
      <c r="F12" s="21">
        <v>3</v>
      </c>
      <c r="G12" s="21">
        <v>1</v>
      </c>
      <c r="H12" s="23">
        <v>3</v>
      </c>
      <c r="I12" s="24">
        <v>1</v>
      </c>
      <c r="J12" s="23">
        <v>2</v>
      </c>
      <c r="K12" s="23">
        <v>1</v>
      </c>
      <c r="L12" s="23">
        <v>2</v>
      </c>
      <c r="M12" s="24">
        <v>1</v>
      </c>
      <c r="N12" s="24">
        <v>78.301564703425001</v>
      </c>
      <c r="O12" s="23">
        <v>2</v>
      </c>
      <c r="P12" s="24">
        <v>1</v>
      </c>
      <c r="Q12" s="24">
        <v>78</v>
      </c>
      <c r="R12" s="25">
        <v>2</v>
      </c>
      <c r="S12" s="25">
        <v>1</v>
      </c>
      <c r="T12" s="25">
        <v>2</v>
      </c>
      <c r="U12" s="25">
        <v>1</v>
      </c>
      <c r="V12" s="25">
        <v>3</v>
      </c>
      <c r="W12" s="25">
        <v>1</v>
      </c>
      <c r="X12" s="159">
        <v>3</v>
      </c>
      <c r="Y12" s="160">
        <v>1</v>
      </c>
      <c r="Z12" s="161">
        <v>3</v>
      </c>
      <c r="AA12" s="159">
        <v>1</v>
      </c>
      <c r="AB12" s="164">
        <v>0</v>
      </c>
      <c r="AC12" s="163">
        <v>95</v>
      </c>
      <c r="AD12" s="159">
        <v>1</v>
      </c>
      <c r="AE12" s="159">
        <v>0</v>
      </c>
      <c r="AG12" s="102"/>
    </row>
    <row r="13" spans="1:33" x14ac:dyDescent="0.25">
      <c r="A13" s="20" t="s">
        <v>2</v>
      </c>
      <c r="B13" s="21">
        <v>28</v>
      </c>
      <c r="C13" s="22">
        <v>2</v>
      </c>
      <c r="D13" s="21">
        <v>28</v>
      </c>
      <c r="E13" s="22">
        <v>2</v>
      </c>
      <c r="F13" s="21">
        <v>28</v>
      </c>
      <c r="G13" s="21">
        <v>2</v>
      </c>
      <c r="H13" s="23">
        <v>28</v>
      </c>
      <c r="I13" s="24">
        <v>2</v>
      </c>
      <c r="J13" s="23">
        <v>29</v>
      </c>
      <c r="K13" s="23">
        <v>2</v>
      </c>
      <c r="L13" s="23">
        <v>42</v>
      </c>
      <c r="M13" s="24">
        <v>2</v>
      </c>
      <c r="N13" s="24">
        <v>212.664974063833</v>
      </c>
      <c r="O13" s="23">
        <v>42</v>
      </c>
      <c r="P13" s="24">
        <v>2</v>
      </c>
      <c r="Q13" s="24">
        <v>896</v>
      </c>
      <c r="R13" s="25">
        <v>58</v>
      </c>
      <c r="S13" s="25">
        <v>2</v>
      </c>
      <c r="T13" s="25">
        <v>63</v>
      </c>
      <c r="U13" s="25">
        <v>2</v>
      </c>
      <c r="V13" s="25">
        <v>90</v>
      </c>
      <c r="W13" s="25">
        <v>2</v>
      </c>
      <c r="X13" s="159">
        <v>95</v>
      </c>
      <c r="Y13" s="160">
        <v>2</v>
      </c>
      <c r="Z13" s="161">
        <v>96</v>
      </c>
      <c r="AA13" s="159">
        <v>2</v>
      </c>
      <c r="AB13" s="164">
        <v>0</v>
      </c>
      <c r="AC13" s="163">
        <v>96</v>
      </c>
      <c r="AD13" s="159">
        <v>2</v>
      </c>
      <c r="AE13" s="159">
        <v>0</v>
      </c>
      <c r="AG13" s="102"/>
    </row>
    <row r="14" spans="1:33" x14ac:dyDescent="0.25">
      <c r="A14" s="20" t="s">
        <v>66</v>
      </c>
      <c r="B14" s="21">
        <v>72</v>
      </c>
      <c r="C14" s="22">
        <v>9</v>
      </c>
      <c r="D14" s="21">
        <v>72</v>
      </c>
      <c r="E14" s="22">
        <v>9</v>
      </c>
      <c r="F14" s="21">
        <v>97</v>
      </c>
      <c r="G14" s="21">
        <v>9</v>
      </c>
      <c r="H14" s="23">
        <v>97</v>
      </c>
      <c r="I14" s="24">
        <v>9</v>
      </c>
      <c r="J14" s="23">
        <v>57</v>
      </c>
      <c r="K14" s="23">
        <v>9</v>
      </c>
      <c r="L14" s="23">
        <v>90</v>
      </c>
      <c r="M14" s="24">
        <v>9</v>
      </c>
      <c r="N14" s="24">
        <v>14327.110291745799</v>
      </c>
      <c r="O14" s="23">
        <v>87</v>
      </c>
      <c r="P14" s="24">
        <v>9</v>
      </c>
      <c r="Q14" s="24">
        <v>14327</v>
      </c>
      <c r="R14" s="25">
        <v>100</v>
      </c>
      <c r="S14" s="25">
        <v>9</v>
      </c>
      <c r="T14" s="25">
        <v>107</v>
      </c>
      <c r="U14" s="25">
        <v>9</v>
      </c>
      <c r="V14" s="25">
        <v>126</v>
      </c>
      <c r="W14" s="25">
        <v>9</v>
      </c>
      <c r="X14" s="159">
        <v>127</v>
      </c>
      <c r="Y14" s="160">
        <v>9</v>
      </c>
      <c r="Z14" s="161">
        <v>127</v>
      </c>
      <c r="AA14" s="159">
        <v>9</v>
      </c>
      <c r="AB14" s="164">
        <v>0</v>
      </c>
      <c r="AC14" s="163">
        <v>129</v>
      </c>
      <c r="AD14" s="159">
        <v>9</v>
      </c>
      <c r="AE14" s="159">
        <v>0</v>
      </c>
      <c r="AG14" s="102"/>
    </row>
    <row r="15" spans="1:33" x14ac:dyDescent="0.25">
      <c r="A15" s="20" t="s">
        <v>4</v>
      </c>
      <c r="B15" s="21">
        <v>69</v>
      </c>
      <c r="C15" s="22">
        <v>1</v>
      </c>
      <c r="D15" s="21">
        <v>69</v>
      </c>
      <c r="E15" s="22">
        <v>1</v>
      </c>
      <c r="F15" s="21">
        <v>69</v>
      </c>
      <c r="G15" s="21">
        <v>1</v>
      </c>
      <c r="H15" s="23">
        <v>69</v>
      </c>
      <c r="I15" s="24">
        <v>1</v>
      </c>
      <c r="J15" s="23">
        <v>69</v>
      </c>
      <c r="K15" s="23">
        <v>1</v>
      </c>
      <c r="L15" s="23">
        <v>76</v>
      </c>
      <c r="M15" s="24">
        <v>1</v>
      </c>
      <c r="N15" s="24">
        <v>70.395114153102</v>
      </c>
      <c r="O15" s="23">
        <v>99</v>
      </c>
      <c r="P15" s="24">
        <v>1</v>
      </c>
      <c r="Q15" s="24">
        <v>35013</v>
      </c>
      <c r="R15" s="25">
        <v>146</v>
      </c>
      <c r="S15" s="25">
        <v>1</v>
      </c>
      <c r="T15" s="25">
        <v>150</v>
      </c>
      <c r="U15" s="25">
        <v>1</v>
      </c>
      <c r="V15" s="25">
        <v>152</v>
      </c>
      <c r="W15" s="25">
        <v>1</v>
      </c>
      <c r="X15" s="159">
        <v>153</v>
      </c>
      <c r="Y15" s="160">
        <v>2</v>
      </c>
      <c r="Z15" s="161">
        <v>154</v>
      </c>
      <c r="AA15" s="159">
        <v>2</v>
      </c>
      <c r="AB15" s="164">
        <v>0</v>
      </c>
      <c r="AC15" s="163">
        <v>154</v>
      </c>
      <c r="AD15" s="159">
        <v>2</v>
      </c>
      <c r="AE15" s="159">
        <v>0</v>
      </c>
      <c r="AG15" s="115"/>
    </row>
    <row r="16" spans="1:33" x14ac:dyDescent="0.25">
      <c r="A16" s="20" t="s">
        <v>5</v>
      </c>
      <c r="B16" s="21">
        <v>56</v>
      </c>
      <c r="C16" s="22">
        <v>16</v>
      </c>
      <c r="D16" s="21">
        <v>56</v>
      </c>
      <c r="E16" s="22">
        <v>16</v>
      </c>
      <c r="F16" s="21">
        <v>57</v>
      </c>
      <c r="G16" s="21">
        <v>16</v>
      </c>
      <c r="H16" s="23">
        <v>57</v>
      </c>
      <c r="I16" s="24">
        <v>16</v>
      </c>
      <c r="J16" s="23">
        <v>40</v>
      </c>
      <c r="K16" s="23">
        <v>17</v>
      </c>
      <c r="L16" s="23">
        <v>62</v>
      </c>
      <c r="M16" s="24">
        <v>16</v>
      </c>
      <c r="N16" s="24">
        <v>6454.6500038759896</v>
      </c>
      <c r="O16" s="23">
        <v>61</v>
      </c>
      <c r="P16" s="24">
        <v>16</v>
      </c>
      <c r="Q16" s="24">
        <v>6455</v>
      </c>
      <c r="R16" s="25">
        <v>62</v>
      </c>
      <c r="S16" s="25">
        <v>16</v>
      </c>
      <c r="T16" s="25">
        <v>159</v>
      </c>
      <c r="U16" s="25">
        <v>17</v>
      </c>
      <c r="V16" s="25">
        <v>177</v>
      </c>
      <c r="W16" s="25">
        <v>17</v>
      </c>
      <c r="X16" s="159">
        <v>178</v>
      </c>
      <c r="Y16" s="160">
        <v>17</v>
      </c>
      <c r="Z16" s="161">
        <v>178</v>
      </c>
      <c r="AA16" s="159">
        <v>17</v>
      </c>
      <c r="AB16" s="164">
        <v>0</v>
      </c>
      <c r="AC16" s="163">
        <v>178</v>
      </c>
      <c r="AD16" s="159">
        <v>17</v>
      </c>
      <c r="AE16" s="159">
        <v>0</v>
      </c>
    </row>
    <row r="17" spans="1:31" x14ac:dyDescent="0.25">
      <c r="A17" s="20" t="s">
        <v>67</v>
      </c>
      <c r="B17" s="21">
        <v>111</v>
      </c>
      <c r="C17" s="22">
        <v>3</v>
      </c>
      <c r="D17" s="21">
        <v>111</v>
      </c>
      <c r="E17" s="22">
        <v>3</v>
      </c>
      <c r="F17" s="21">
        <v>112</v>
      </c>
      <c r="G17" s="21">
        <v>3</v>
      </c>
      <c r="H17" s="23">
        <v>112</v>
      </c>
      <c r="I17" s="24">
        <v>3</v>
      </c>
      <c r="J17" s="23">
        <v>108</v>
      </c>
      <c r="K17" s="23">
        <v>3</v>
      </c>
      <c r="L17" s="23">
        <v>108</v>
      </c>
      <c r="M17" s="24">
        <v>3</v>
      </c>
      <c r="N17" s="24">
        <v>1949.1153324207301</v>
      </c>
      <c r="O17" s="23">
        <v>108</v>
      </c>
      <c r="P17" s="24">
        <v>3</v>
      </c>
      <c r="Q17" s="24">
        <v>1949</v>
      </c>
      <c r="R17" s="25">
        <v>108</v>
      </c>
      <c r="S17" s="25">
        <v>3</v>
      </c>
      <c r="T17" s="25">
        <v>108</v>
      </c>
      <c r="U17" s="25">
        <v>3</v>
      </c>
      <c r="V17" s="25">
        <v>111</v>
      </c>
      <c r="W17" s="25">
        <v>3</v>
      </c>
      <c r="X17" s="159">
        <v>116</v>
      </c>
      <c r="Y17" s="160">
        <v>3</v>
      </c>
      <c r="Z17" s="161">
        <v>116</v>
      </c>
      <c r="AA17" s="159">
        <v>3</v>
      </c>
      <c r="AB17" s="164">
        <v>0</v>
      </c>
      <c r="AC17" s="163">
        <v>116</v>
      </c>
      <c r="AD17" s="159">
        <v>3</v>
      </c>
      <c r="AE17" s="159">
        <v>0</v>
      </c>
    </row>
    <row r="18" spans="1:31" x14ac:dyDescent="0.25">
      <c r="A18" s="20" t="s">
        <v>6</v>
      </c>
      <c r="B18" s="21">
        <v>52</v>
      </c>
      <c r="C18" s="22">
        <v>24</v>
      </c>
      <c r="D18" s="21">
        <v>52</v>
      </c>
      <c r="E18" s="22">
        <v>18</v>
      </c>
      <c r="F18" s="21">
        <v>71</v>
      </c>
      <c r="G18" s="21">
        <v>18</v>
      </c>
      <c r="H18" s="23">
        <v>71</v>
      </c>
      <c r="I18" s="24">
        <v>18</v>
      </c>
      <c r="J18" s="23">
        <v>34</v>
      </c>
      <c r="K18" s="23">
        <v>18</v>
      </c>
      <c r="L18" s="23">
        <v>30</v>
      </c>
      <c r="M18" s="24">
        <v>18</v>
      </c>
      <c r="N18" s="24">
        <v>4418.9213768373202</v>
      </c>
      <c r="O18" s="23">
        <v>25</v>
      </c>
      <c r="P18" s="24">
        <v>18</v>
      </c>
      <c r="Q18" s="24">
        <v>4419</v>
      </c>
      <c r="R18" s="25">
        <v>28</v>
      </c>
      <c r="S18" s="25">
        <v>18</v>
      </c>
      <c r="T18" s="25">
        <v>28</v>
      </c>
      <c r="U18" s="25">
        <v>18</v>
      </c>
      <c r="V18" s="25">
        <v>46</v>
      </c>
      <c r="W18" s="25">
        <v>18</v>
      </c>
      <c r="X18" s="159">
        <v>46</v>
      </c>
      <c r="Y18" s="160">
        <v>18</v>
      </c>
      <c r="Z18" s="161">
        <v>73</v>
      </c>
      <c r="AA18" s="159">
        <v>18</v>
      </c>
      <c r="AB18" s="164">
        <v>0</v>
      </c>
      <c r="AC18" s="163">
        <v>78</v>
      </c>
      <c r="AD18" s="159">
        <v>19</v>
      </c>
      <c r="AE18" s="159">
        <v>0</v>
      </c>
    </row>
    <row r="19" spans="1:31" x14ac:dyDescent="0.25">
      <c r="A19" s="20" t="s">
        <v>13</v>
      </c>
      <c r="B19" s="21">
        <v>69</v>
      </c>
      <c r="C19" s="22">
        <v>5</v>
      </c>
      <c r="D19" s="21">
        <v>69</v>
      </c>
      <c r="E19" s="22">
        <v>5</v>
      </c>
      <c r="F19" s="21">
        <v>69</v>
      </c>
      <c r="G19" s="21">
        <v>5</v>
      </c>
      <c r="H19" s="23">
        <v>145</v>
      </c>
      <c r="I19" s="24">
        <v>5</v>
      </c>
      <c r="J19" s="23">
        <v>146</v>
      </c>
      <c r="K19" s="23">
        <v>5</v>
      </c>
      <c r="L19" s="23">
        <v>162</v>
      </c>
      <c r="M19" s="24">
        <v>9</v>
      </c>
      <c r="N19" s="24">
        <v>43258.804880863099</v>
      </c>
      <c r="O19" s="23">
        <v>157</v>
      </c>
      <c r="P19" s="24">
        <v>9</v>
      </c>
      <c r="Q19" s="24">
        <v>43288</v>
      </c>
      <c r="R19" s="25">
        <v>158</v>
      </c>
      <c r="S19" s="25">
        <v>9</v>
      </c>
      <c r="T19" s="25">
        <v>158</v>
      </c>
      <c r="U19" s="25">
        <v>9</v>
      </c>
      <c r="V19" s="25">
        <v>77</v>
      </c>
      <c r="W19" s="25">
        <v>9</v>
      </c>
      <c r="X19" s="159">
        <v>166</v>
      </c>
      <c r="Y19" s="160">
        <v>8</v>
      </c>
      <c r="Z19" s="161">
        <v>167</v>
      </c>
      <c r="AA19" s="159">
        <v>8</v>
      </c>
      <c r="AB19" s="164">
        <v>0</v>
      </c>
      <c r="AC19" s="163">
        <v>171</v>
      </c>
      <c r="AD19" s="159">
        <v>8</v>
      </c>
      <c r="AE19" s="159">
        <v>1</v>
      </c>
    </row>
    <row r="20" spans="1:31" x14ac:dyDescent="0.25">
      <c r="A20" s="20" t="s">
        <v>7</v>
      </c>
      <c r="B20" s="21">
        <v>63</v>
      </c>
      <c r="C20" s="22">
        <v>8</v>
      </c>
      <c r="D20" s="21">
        <v>63</v>
      </c>
      <c r="E20" s="22">
        <v>8</v>
      </c>
      <c r="F20" s="21">
        <v>63</v>
      </c>
      <c r="G20" s="21">
        <v>8</v>
      </c>
      <c r="H20" s="23">
        <v>63</v>
      </c>
      <c r="I20" s="24">
        <v>8</v>
      </c>
      <c r="J20" s="23">
        <v>57</v>
      </c>
      <c r="K20" s="23">
        <v>8</v>
      </c>
      <c r="L20" s="23">
        <v>86</v>
      </c>
      <c r="M20" s="24">
        <v>11</v>
      </c>
      <c r="N20" s="24">
        <v>31522.4405910528</v>
      </c>
      <c r="O20" s="23">
        <v>86</v>
      </c>
      <c r="P20" s="24">
        <v>11</v>
      </c>
      <c r="Q20" s="24">
        <v>33239</v>
      </c>
      <c r="R20" s="25">
        <v>151</v>
      </c>
      <c r="S20" s="25">
        <v>10</v>
      </c>
      <c r="T20" s="25">
        <v>196</v>
      </c>
      <c r="U20" s="25">
        <v>10</v>
      </c>
      <c r="V20" s="25">
        <v>166</v>
      </c>
      <c r="W20" s="25">
        <v>9</v>
      </c>
      <c r="X20" s="159">
        <v>212</v>
      </c>
      <c r="Y20" s="160">
        <v>10</v>
      </c>
      <c r="Z20" s="161">
        <v>212</v>
      </c>
      <c r="AA20" s="159">
        <v>10</v>
      </c>
      <c r="AB20" s="164">
        <v>0</v>
      </c>
      <c r="AC20" s="163">
        <v>212</v>
      </c>
      <c r="AD20" s="159">
        <v>11</v>
      </c>
      <c r="AE20" s="159">
        <v>0</v>
      </c>
    </row>
    <row r="21" spans="1:31" x14ac:dyDescent="0.25">
      <c r="A21" s="28" t="s">
        <v>14</v>
      </c>
      <c r="B21" s="21">
        <v>34</v>
      </c>
      <c r="C21" s="22">
        <v>8</v>
      </c>
      <c r="D21" s="21">
        <v>34</v>
      </c>
      <c r="E21" s="22">
        <v>8</v>
      </c>
      <c r="F21" s="21">
        <v>32</v>
      </c>
      <c r="G21" s="21">
        <v>8</v>
      </c>
      <c r="H21" s="23">
        <v>34</v>
      </c>
      <c r="I21" s="24">
        <v>8</v>
      </c>
      <c r="J21" s="23">
        <v>108</v>
      </c>
      <c r="K21" s="23">
        <v>8</v>
      </c>
      <c r="L21" s="23">
        <v>26</v>
      </c>
      <c r="M21" s="24">
        <v>8</v>
      </c>
      <c r="N21" s="24">
        <v>855.49004290893095</v>
      </c>
      <c r="O21" s="23">
        <v>26</v>
      </c>
      <c r="P21" s="24">
        <v>8</v>
      </c>
      <c r="Q21" s="24">
        <v>855</v>
      </c>
      <c r="R21" s="25">
        <v>29</v>
      </c>
      <c r="S21" s="25">
        <v>8</v>
      </c>
      <c r="T21" s="25">
        <v>45</v>
      </c>
      <c r="U21" s="25">
        <v>8</v>
      </c>
      <c r="V21" s="25">
        <v>210</v>
      </c>
      <c r="W21" s="25">
        <v>8</v>
      </c>
      <c r="X21" s="159">
        <v>77</v>
      </c>
      <c r="Y21" s="160">
        <v>8</v>
      </c>
      <c r="Z21" s="161">
        <v>77</v>
      </c>
      <c r="AA21" s="159">
        <v>8</v>
      </c>
      <c r="AB21" s="164">
        <v>0</v>
      </c>
      <c r="AC21" s="163">
        <v>77</v>
      </c>
      <c r="AD21" s="159">
        <v>8</v>
      </c>
      <c r="AE21" s="159">
        <v>0</v>
      </c>
    </row>
    <row r="22" spans="1:31" s="32" customFormat="1" x14ac:dyDescent="0.25">
      <c r="A22" s="33" t="s">
        <v>80</v>
      </c>
      <c r="B22" s="29">
        <f t="shared" ref="B22:I22" si="0">SUM(B3:B21)</f>
        <v>1905</v>
      </c>
      <c r="C22" s="29">
        <f t="shared" si="0"/>
        <v>222</v>
      </c>
      <c r="D22" s="29">
        <f t="shared" si="0"/>
        <v>1979</v>
      </c>
      <c r="E22" s="29">
        <f t="shared" si="0"/>
        <v>214</v>
      </c>
      <c r="F22" s="29">
        <f t="shared" si="0"/>
        <v>2256</v>
      </c>
      <c r="G22" s="29">
        <f t="shared" si="0"/>
        <v>217</v>
      </c>
      <c r="H22" s="29">
        <f t="shared" si="0"/>
        <v>2336</v>
      </c>
      <c r="I22" s="29">
        <f t="shared" si="0"/>
        <v>217</v>
      </c>
      <c r="J22" s="30">
        <f t="shared" ref="J22:P22" si="1">SUM(J3:J21)</f>
        <v>2260</v>
      </c>
      <c r="K22" s="30">
        <f t="shared" si="1"/>
        <v>236</v>
      </c>
      <c r="L22" s="30">
        <f t="shared" si="1"/>
        <v>2823</v>
      </c>
      <c r="M22" s="29">
        <f t="shared" si="1"/>
        <v>276</v>
      </c>
      <c r="N22" s="29">
        <f t="shared" si="1"/>
        <v>945944.53187390929</v>
      </c>
      <c r="O22" s="30">
        <f>SUM(O3:O21)</f>
        <v>2881</v>
      </c>
      <c r="P22" s="29">
        <f t="shared" si="1"/>
        <v>275</v>
      </c>
      <c r="Q22" s="29">
        <f>SUM(Q3:Q21)</f>
        <v>1086565</v>
      </c>
      <c r="R22" s="29">
        <v>3222</v>
      </c>
      <c r="S22" s="31">
        <v>277</v>
      </c>
      <c r="T22" s="29">
        <f t="shared" ref="T22:Y22" si="2">SUM(T3:T21)</f>
        <v>3522</v>
      </c>
      <c r="U22" s="31">
        <f t="shared" si="2"/>
        <v>274</v>
      </c>
      <c r="V22" s="29">
        <f t="shared" si="2"/>
        <v>4050</v>
      </c>
      <c r="W22" s="31">
        <f t="shared" si="2"/>
        <v>281</v>
      </c>
      <c r="X22" s="165">
        <f t="shared" si="2"/>
        <v>4089</v>
      </c>
      <c r="Y22" s="166">
        <f t="shared" si="2"/>
        <v>283</v>
      </c>
      <c r="Z22" s="167">
        <f>SUM(Z3:Z21)</f>
        <v>4314</v>
      </c>
      <c r="AA22" s="165">
        <f>SUM(AA3:AA21)</f>
        <v>262</v>
      </c>
      <c r="AB22" s="168">
        <v>0</v>
      </c>
      <c r="AC22" s="169">
        <f>SUM(AC3:AC21)</f>
        <v>4546</v>
      </c>
      <c r="AD22" s="165">
        <f>SUM(AD3:AD21)</f>
        <v>264</v>
      </c>
      <c r="AE22" s="165">
        <f>SUM(AE3:AE21)</f>
        <v>3</v>
      </c>
    </row>
    <row r="23" spans="1:31" x14ac:dyDescent="0.25">
      <c r="T23" s="27"/>
    </row>
  </sheetData>
  <mergeCells count="13">
    <mergeCell ref="B1:C1"/>
    <mergeCell ref="F1:G1"/>
    <mergeCell ref="H1:I1"/>
    <mergeCell ref="J1:K1"/>
    <mergeCell ref="L1:N1"/>
    <mergeCell ref="O1:Q1"/>
    <mergeCell ref="R1:S1"/>
    <mergeCell ref="AC1:AE1"/>
    <mergeCell ref="Z1:AB1"/>
    <mergeCell ref="D1:E1"/>
    <mergeCell ref="X1:Y1"/>
    <mergeCell ref="V1:W1"/>
    <mergeCell ref="T1:U1"/>
  </mergeCells>
  <phoneticPr fontId="3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>
      <selection activeCell="G20" sqref="G20"/>
    </sheetView>
  </sheetViews>
  <sheetFormatPr baseColWidth="10" defaultColWidth="11.19921875" defaultRowHeight="22.5" customHeight="1" x14ac:dyDescent="0.25"/>
  <cols>
    <col min="1" max="1" width="42.19921875" style="26" customWidth="1"/>
    <col min="2" max="2" width="16" style="26" customWidth="1"/>
    <col min="3" max="3" width="16.796875" style="26" customWidth="1"/>
    <col min="4" max="4" width="14.796875" style="26" customWidth="1"/>
    <col min="5" max="5" width="16" style="26" bestFit="1" customWidth="1"/>
    <col min="6" max="6" width="15" style="36" customWidth="1"/>
    <col min="7" max="7" width="15.19921875" style="36" customWidth="1"/>
    <col min="8" max="8" width="11.19921875" style="36"/>
    <col min="9" max="16384" width="11.19921875" style="26"/>
  </cols>
  <sheetData>
    <row r="1" spans="1:8" s="38" customFormat="1" ht="15.75" x14ac:dyDescent="0.25">
      <c r="A1" s="37" t="s">
        <v>82</v>
      </c>
      <c r="B1" s="37"/>
      <c r="C1" s="37"/>
      <c r="F1" s="61"/>
      <c r="G1" s="61"/>
      <c r="H1" s="61"/>
    </row>
    <row r="2" spans="1:8" ht="33.75" customHeight="1" x14ac:dyDescent="0.25">
      <c r="A2" s="68" t="s">
        <v>15</v>
      </c>
      <c r="B2" s="64" t="s">
        <v>126</v>
      </c>
      <c r="C2" s="35" t="s">
        <v>119</v>
      </c>
      <c r="D2" s="35" t="s">
        <v>107</v>
      </c>
      <c r="E2" s="35" t="s">
        <v>99</v>
      </c>
      <c r="F2" s="35" t="s">
        <v>95</v>
      </c>
      <c r="G2" s="35" t="s">
        <v>96</v>
      </c>
      <c r="H2" s="62"/>
    </row>
    <row r="3" spans="1:8" ht="15" customHeight="1" x14ac:dyDescent="0.25">
      <c r="A3" s="39" t="s">
        <v>100</v>
      </c>
      <c r="B3" s="65">
        <v>10</v>
      </c>
      <c r="C3" s="88">
        <v>3</v>
      </c>
      <c r="D3" s="88">
        <v>2</v>
      </c>
      <c r="E3" s="88">
        <v>2</v>
      </c>
      <c r="F3" s="88"/>
      <c r="G3" s="88"/>
      <c r="H3" s="62"/>
    </row>
    <row r="4" spans="1:8" ht="15" customHeight="1" x14ac:dyDescent="0.25">
      <c r="A4" s="39" t="s">
        <v>16</v>
      </c>
      <c r="B4" s="65">
        <v>712</v>
      </c>
      <c r="C4" s="40">
        <v>690</v>
      </c>
      <c r="D4" s="40">
        <v>677</v>
      </c>
      <c r="E4" s="40">
        <v>671</v>
      </c>
      <c r="F4" s="40">
        <v>586</v>
      </c>
      <c r="G4" s="40">
        <v>383</v>
      </c>
      <c r="H4" s="63"/>
    </row>
    <row r="5" spans="1:8" ht="15" customHeight="1" x14ac:dyDescent="0.25">
      <c r="A5" s="39" t="s">
        <v>17</v>
      </c>
      <c r="B5" s="65">
        <v>1514</v>
      </c>
      <c r="C5" s="40">
        <v>1440</v>
      </c>
      <c r="D5" s="40">
        <v>1395</v>
      </c>
      <c r="E5" s="40">
        <v>1391</v>
      </c>
      <c r="F5" s="40">
        <v>1257</v>
      </c>
      <c r="G5" s="40">
        <v>670</v>
      </c>
      <c r="H5" s="63"/>
    </row>
    <row r="6" spans="1:8" ht="15" customHeight="1" x14ac:dyDescent="0.25">
      <c r="A6" s="39" t="s">
        <v>18</v>
      </c>
      <c r="B6" s="65">
        <v>237</v>
      </c>
      <c r="C6" s="40">
        <v>228</v>
      </c>
      <c r="D6" s="40">
        <v>215</v>
      </c>
      <c r="E6" s="40">
        <v>214</v>
      </c>
      <c r="F6" s="40">
        <v>202</v>
      </c>
      <c r="G6" s="40">
        <v>92</v>
      </c>
      <c r="H6" s="63"/>
    </row>
    <row r="7" spans="1:8" ht="15" customHeight="1" x14ac:dyDescent="0.25">
      <c r="A7" s="39" t="s">
        <v>101</v>
      </c>
      <c r="B7" s="65">
        <v>5</v>
      </c>
      <c r="C7" s="40">
        <v>5</v>
      </c>
      <c r="D7" s="40">
        <v>2</v>
      </c>
      <c r="E7" s="40">
        <v>2</v>
      </c>
      <c r="F7" s="40"/>
      <c r="G7" s="40"/>
      <c r="H7" s="63"/>
    </row>
    <row r="8" spans="1:8" ht="15" customHeight="1" x14ac:dyDescent="0.25">
      <c r="A8" s="39" t="s">
        <v>19</v>
      </c>
      <c r="B8" s="65">
        <v>87</v>
      </c>
      <c r="C8" s="40">
        <v>79</v>
      </c>
      <c r="D8" s="40">
        <v>71</v>
      </c>
      <c r="E8" s="40">
        <v>68</v>
      </c>
      <c r="F8" s="40">
        <v>52</v>
      </c>
      <c r="G8" s="40">
        <v>17</v>
      </c>
      <c r="H8" s="63"/>
    </row>
    <row r="9" spans="1:8" ht="15" customHeight="1" x14ac:dyDescent="0.25">
      <c r="A9" s="39" t="s">
        <v>20</v>
      </c>
      <c r="B9" s="65">
        <v>231</v>
      </c>
      <c r="C9" s="40">
        <v>232</v>
      </c>
      <c r="D9" s="40">
        <v>228</v>
      </c>
      <c r="E9" s="40">
        <v>227</v>
      </c>
      <c r="F9" s="40">
        <v>189</v>
      </c>
      <c r="G9" s="40">
        <v>112</v>
      </c>
      <c r="H9" s="63"/>
    </row>
    <row r="10" spans="1:8" ht="15" customHeight="1" x14ac:dyDescent="0.25">
      <c r="A10" s="39" t="s">
        <v>21</v>
      </c>
      <c r="B10" s="65">
        <v>345</v>
      </c>
      <c r="C10" s="40">
        <v>325</v>
      </c>
      <c r="D10" s="40">
        <v>300</v>
      </c>
      <c r="E10" s="40">
        <v>295</v>
      </c>
      <c r="F10" s="40">
        <v>201</v>
      </c>
      <c r="G10" s="40">
        <v>129</v>
      </c>
      <c r="H10" s="63"/>
    </row>
    <row r="11" spans="1:8" ht="15" customHeight="1" x14ac:dyDescent="0.25">
      <c r="A11" s="39" t="s">
        <v>52</v>
      </c>
      <c r="B11" s="65">
        <v>359</v>
      </c>
      <c r="C11" s="40">
        <v>337</v>
      </c>
      <c r="D11" s="40">
        <v>343</v>
      </c>
      <c r="E11" s="40">
        <v>332</v>
      </c>
      <c r="F11" s="40">
        <v>266</v>
      </c>
      <c r="G11" s="40">
        <v>160</v>
      </c>
      <c r="H11" s="63"/>
    </row>
    <row r="12" spans="1:8" ht="15" customHeight="1" x14ac:dyDescent="0.25">
      <c r="A12" s="39" t="s">
        <v>22</v>
      </c>
      <c r="B12" s="65">
        <v>446</v>
      </c>
      <c r="C12" s="40">
        <v>419</v>
      </c>
      <c r="D12" s="40">
        <v>378</v>
      </c>
      <c r="E12" s="40">
        <v>375</v>
      </c>
      <c r="F12" s="40">
        <v>333</v>
      </c>
      <c r="G12" s="40">
        <v>249</v>
      </c>
      <c r="H12" s="63"/>
    </row>
    <row r="13" spans="1:8" ht="15" customHeight="1" x14ac:dyDescent="0.25">
      <c r="A13" s="39" t="s">
        <v>23</v>
      </c>
      <c r="B13" s="65">
        <v>521</v>
      </c>
      <c r="C13" s="40">
        <v>498</v>
      </c>
      <c r="D13" s="40">
        <v>478</v>
      </c>
      <c r="E13" s="40">
        <v>473</v>
      </c>
      <c r="F13" s="40">
        <v>434</v>
      </c>
      <c r="G13" s="40">
        <v>235</v>
      </c>
      <c r="H13" s="63"/>
    </row>
    <row r="14" spans="1:8" ht="15" customHeight="1" x14ac:dyDescent="0.25">
      <c r="A14" s="39" t="s">
        <v>120</v>
      </c>
      <c r="B14" s="65">
        <v>79</v>
      </c>
      <c r="C14" s="40">
        <v>58</v>
      </c>
      <c r="D14" s="40"/>
      <c r="E14" s="40"/>
      <c r="F14" s="40"/>
      <c r="G14" s="40"/>
      <c r="H14" s="63"/>
    </row>
    <row r="15" spans="1:8" ht="15" customHeight="1" x14ac:dyDescent="0.25">
      <c r="B15" s="27"/>
      <c r="F15" s="63"/>
      <c r="G15" s="63"/>
      <c r="H15" s="63"/>
    </row>
    <row r="16" spans="1:8" ht="15" customHeight="1" x14ac:dyDescent="0.25">
      <c r="F16" s="63"/>
      <c r="G16" s="63"/>
      <c r="H16" s="63"/>
    </row>
    <row r="17" ht="15" x14ac:dyDescent="0.25"/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zoomScale="80" zoomScaleNormal="80" workbookViewId="0"/>
  </sheetViews>
  <sheetFormatPr baseColWidth="10" defaultColWidth="11.19921875" defaultRowHeight="29.65" customHeight="1" x14ac:dyDescent="0.25"/>
  <cols>
    <col min="1" max="1" width="49.19921875" style="71" customWidth="1"/>
    <col min="2" max="2" width="21.19921875" style="71" customWidth="1"/>
    <col min="3" max="3" width="20" style="71" customWidth="1"/>
    <col min="4" max="4" width="21.19921875" style="71" customWidth="1"/>
    <col min="5" max="6" width="16.796875" style="72" customWidth="1"/>
    <col min="7" max="7" width="21.19921875" style="72" customWidth="1"/>
    <col min="8" max="8" width="35" style="72" customWidth="1"/>
    <col min="9" max="16384" width="11.19921875" style="72"/>
  </cols>
  <sheetData>
    <row r="1" spans="1:9" s="41" customFormat="1" ht="15.75" x14ac:dyDescent="0.15">
      <c r="A1" s="89" t="s">
        <v>83</v>
      </c>
      <c r="B1" s="89"/>
      <c r="C1" s="70"/>
      <c r="D1" s="70"/>
    </row>
    <row r="2" spans="1:9" s="41" customFormat="1" ht="29.65" customHeight="1" x14ac:dyDescent="0.15">
      <c r="A2" s="42"/>
      <c r="B2" s="95" t="s">
        <v>127</v>
      </c>
      <c r="C2" s="90" t="s">
        <v>121</v>
      </c>
      <c r="D2" s="87" t="s">
        <v>108</v>
      </c>
      <c r="E2" s="82" t="s">
        <v>102</v>
      </c>
      <c r="F2" s="68" t="s">
        <v>89</v>
      </c>
      <c r="G2" s="67" t="s">
        <v>61</v>
      </c>
    </row>
    <row r="3" spans="1:9" s="41" customFormat="1" ht="30" x14ac:dyDescent="0.25">
      <c r="A3" s="73" t="s">
        <v>54</v>
      </c>
      <c r="B3" s="60">
        <v>751</v>
      </c>
      <c r="C3" s="60">
        <v>751</v>
      </c>
      <c r="D3" s="60">
        <v>745</v>
      </c>
      <c r="E3" s="60">
        <v>741</v>
      </c>
      <c r="F3" s="60">
        <v>677</v>
      </c>
      <c r="G3" s="59">
        <v>279</v>
      </c>
      <c r="I3" s="69"/>
    </row>
    <row r="4" spans="1:9" s="41" customFormat="1" ht="45" x14ac:dyDescent="0.25">
      <c r="A4" s="73" t="s">
        <v>55</v>
      </c>
      <c r="B4" s="60">
        <v>1232</v>
      </c>
      <c r="C4" s="60">
        <v>1181</v>
      </c>
      <c r="D4" s="60">
        <v>1125</v>
      </c>
      <c r="E4" s="60">
        <v>1123</v>
      </c>
      <c r="F4" s="60">
        <v>999</v>
      </c>
      <c r="G4" s="59">
        <v>602</v>
      </c>
      <c r="I4" s="69"/>
    </row>
    <row r="5" spans="1:9" s="41" customFormat="1" ht="45" x14ac:dyDescent="0.25">
      <c r="A5" s="73" t="s">
        <v>56</v>
      </c>
      <c r="B5" s="60">
        <v>674</v>
      </c>
      <c r="C5" s="60">
        <v>655</v>
      </c>
      <c r="D5" s="60">
        <v>651</v>
      </c>
      <c r="E5" s="60">
        <v>634</v>
      </c>
      <c r="F5" s="60">
        <v>499</v>
      </c>
      <c r="G5" s="59">
        <v>404</v>
      </c>
      <c r="I5" s="69"/>
    </row>
    <row r="6" spans="1:9" s="41" customFormat="1" ht="18" x14ac:dyDescent="0.25">
      <c r="A6" s="73" t="s">
        <v>57</v>
      </c>
      <c r="B6" s="60">
        <v>307</v>
      </c>
      <c r="C6" s="60">
        <v>239</v>
      </c>
      <c r="D6" s="60">
        <v>128</v>
      </c>
      <c r="E6" s="60">
        <v>119</v>
      </c>
      <c r="F6" s="60">
        <v>54</v>
      </c>
      <c r="G6" s="59">
        <v>51</v>
      </c>
      <c r="I6" s="69"/>
    </row>
    <row r="7" spans="1:9" s="41" customFormat="1" ht="60" x14ac:dyDescent="0.25">
      <c r="A7" s="73" t="s">
        <v>58</v>
      </c>
      <c r="B7" s="60">
        <v>471</v>
      </c>
      <c r="C7" s="60">
        <v>452</v>
      </c>
      <c r="D7" s="60">
        <v>445</v>
      </c>
      <c r="E7" s="60">
        <v>444</v>
      </c>
      <c r="F7" s="60">
        <v>426</v>
      </c>
      <c r="G7" s="59">
        <v>176</v>
      </c>
      <c r="I7" s="69"/>
    </row>
    <row r="8" spans="1:9" s="41" customFormat="1" ht="30" x14ac:dyDescent="0.25">
      <c r="A8" s="73" t="s">
        <v>59</v>
      </c>
      <c r="B8" s="60">
        <v>485</v>
      </c>
      <c r="C8" s="60">
        <v>451</v>
      </c>
      <c r="D8" s="60">
        <v>437</v>
      </c>
      <c r="E8" s="60">
        <v>437</v>
      </c>
      <c r="F8" s="60">
        <v>377</v>
      </c>
      <c r="G8" s="59">
        <v>207</v>
      </c>
      <c r="I8" s="69"/>
    </row>
    <row r="9" spans="1:9" s="41" customFormat="1" ht="30" x14ac:dyDescent="0.25">
      <c r="A9" s="73" t="s">
        <v>60</v>
      </c>
      <c r="B9" s="60">
        <v>246</v>
      </c>
      <c r="C9" s="60">
        <v>225</v>
      </c>
      <c r="D9" s="60">
        <v>209</v>
      </c>
      <c r="E9" s="60">
        <v>206</v>
      </c>
      <c r="F9" s="60">
        <v>193</v>
      </c>
      <c r="G9" s="59">
        <v>150</v>
      </c>
      <c r="I9" s="69"/>
    </row>
    <row r="10" spans="1:9" s="41" customFormat="1" ht="30" x14ac:dyDescent="0.25">
      <c r="A10" s="73" t="s">
        <v>53</v>
      </c>
      <c r="B10" s="60">
        <v>380</v>
      </c>
      <c r="C10" s="60">
        <v>360</v>
      </c>
      <c r="D10" s="60">
        <v>349</v>
      </c>
      <c r="E10" s="60">
        <v>346</v>
      </c>
      <c r="F10" s="60">
        <v>297</v>
      </c>
      <c r="G10" s="59">
        <v>178</v>
      </c>
      <c r="I10" s="69"/>
    </row>
    <row r="11" spans="1:9" ht="29.65" customHeight="1" x14ac:dyDescent="0.25">
      <c r="E11" s="86"/>
    </row>
    <row r="12" spans="1:9" ht="29.65" customHeight="1" x14ac:dyDescent="0.25">
      <c r="E12" s="71"/>
    </row>
    <row r="13" spans="1:9" ht="29.65" customHeight="1" x14ac:dyDescent="0.25">
      <c r="E13" s="71"/>
    </row>
    <row r="14" spans="1:9" ht="29.65" customHeight="1" x14ac:dyDescent="0.25">
      <c r="E14" s="71"/>
    </row>
    <row r="15" spans="1:9" ht="29.65" customHeight="1" x14ac:dyDescent="0.25">
      <c r="E15" s="71"/>
    </row>
    <row r="16" spans="1:9" ht="29.65" customHeight="1" x14ac:dyDescent="0.25">
      <c r="E16" s="71"/>
    </row>
    <row r="17" spans="5:5" ht="29.65" customHeight="1" x14ac:dyDescent="0.25">
      <c r="E17" s="71"/>
    </row>
    <row r="18" spans="5:5" ht="29.65" customHeight="1" x14ac:dyDescent="0.25">
      <c r="E18" s="71"/>
    </row>
    <row r="19" spans="5:5" ht="29.65" customHeight="1" x14ac:dyDescent="0.25">
      <c r="E19" s="71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X16"/>
  <sheetViews>
    <sheetView showGridLines="0" zoomScale="80" zoomScaleNormal="80" workbookViewId="0"/>
  </sheetViews>
  <sheetFormatPr baseColWidth="10" defaultColWidth="11.19921875" defaultRowHeight="24" customHeight="1" x14ac:dyDescent="0.25"/>
  <cols>
    <col min="1" max="1" width="51.19921875" style="1" customWidth="1"/>
    <col min="2" max="2" width="16.19921875" style="1" customWidth="1"/>
    <col min="3" max="3" width="7.19921875" style="46" bestFit="1" customWidth="1"/>
    <col min="4" max="4" width="15.19921875" style="1" customWidth="1"/>
    <col min="5" max="5" width="7.19921875" style="1" bestFit="1" customWidth="1"/>
    <col min="6" max="6" width="12.796875" style="1" customWidth="1"/>
    <col min="7" max="7" width="11.19921875" style="1"/>
    <col min="8" max="8" width="17.19921875" style="1" customWidth="1"/>
    <col min="9" max="9" width="10.19921875" style="1" bestFit="1" customWidth="1"/>
    <col min="10" max="10" width="16.19921875" style="1" customWidth="1"/>
    <col min="11" max="11" width="11.19921875" style="1"/>
    <col min="12" max="12" width="18.796875" style="1" customWidth="1"/>
    <col min="13" max="13" width="15.19921875" style="1" customWidth="1"/>
    <col min="14" max="14" width="11.19921875" style="1"/>
    <col min="15" max="15" width="22.796875" style="1" customWidth="1"/>
    <col min="16" max="16" width="13.19921875" style="1" customWidth="1"/>
    <col min="17" max="17" width="11.19921875" style="1"/>
    <col min="18" max="18" width="19.19921875" style="1" customWidth="1"/>
    <col min="19" max="19" width="16.19921875" style="1" customWidth="1"/>
    <col min="20" max="20" width="11.19921875" style="1"/>
    <col min="21" max="21" width="20.19921875" style="1" customWidth="1"/>
    <col min="22" max="22" width="19.796875" style="1" customWidth="1"/>
    <col min="23" max="23" width="11.19921875" style="1"/>
    <col min="24" max="24" width="20.796875" style="1" customWidth="1"/>
    <col min="25" max="16384" width="11.19921875" style="1"/>
  </cols>
  <sheetData>
    <row r="1" spans="1:24" ht="15.75" x14ac:dyDescent="0.25">
      <c r="A1" s="8" t="s">
        <v>84</v>
      </c>
    </row>
    <row r="2" spans="1:24" s="41" customFormat="1" ht="15" x14ac:dyDescent="0.15">
      <c r="A2" s="143" t="s">
        <v>27</v>
      </c>
      <c r="B2" s="145">
        <v>2014</v>
      </c>
      <c r="C2" s="145"/>
      <c r="D2" s="146">
        <v>2015</v>
      </c>
      <c r="E2" s="146"/>
      <c r="F2" s="146">
        <v>2016</v>
      </c>
      <c r="G2" s="146"/>
      <c r="H2" s="146">
        <v>2017</v>
      </c>
      <c r="I2" s="146"/>
      <c r="J2" s="140">
        <v>2018</v>
      </c>
      <c r="K2" s="141"/>
      <c r="L2" s="142"/>
      <c r="M2" s="140">
        <v>2019</v>
      </c>
      <c r="N2" s="141"/>
      <c r="O2" s="142"/>
      <c r="P2" s="140">
        <v>2020</v>
      </c>
      <c r="Q2" s="141"/>
      <c r="R2" s="142"/>
      <c r="S2" s="140">
        <v>2021</v>
      </c>
      <c r="T2" s="141"/>
      <c r="U2" s="142"/>
      <c r="V2" s="140">
        <v>2022</v>
      </c>
      <c r="W2" s="141"/>
      <c r="X2" s="142"/>
    </row>
    <row r="3" spans="1:24" s="41" customFormat="1" ht="30" x14ac:dyDescent="0.15">
      <c r="A3" s="144"/>
      <c r="B3" s="34" t="s">
        <v>28</v>
      </c>
      <c r="C3" s="47" t="s">
        <v>29</v>
      </c>
      <c r="D3" s="35" t="s">
        <v>28</v>
      </c>
      <c r="E3" s="48" t="s">
        <v>29</v>
      </c>
      <c r="F3" s="35" t="s">
        <v>28</v>
      </c>
      <c r="G3" s="48" t="s">
        <v>29</v>
      </c>
      <c r="H3" s="35" t="s">
        <v>28</v>
      </c>
      <c r="I3" s="48" t="s">
        <v>29</v>
      </c>
      <c r="J3" s="35" t="s">
        <v>28</v>
      </c>
      <c r="K3" s="48" t="s">
        <v>29</v>
      </c>
      <c r="L3" s="35" t="s">
        <v>94</v>
      </c>
      <c r="M3" s="35" t="s">
        <v>28</v>
      </c>
      <c r="N3" s="48" t="s">
        <v>29</v>
      </c>
      <c r="O3" s="35" t="s">
        <v>105</v>
      </c>
      <c r="P3" s="35" t="s">
        <v>28</v>
      </c>
      <c r="Q3" s="48" t="s">
        <v>29</v>
      </c>
      <c r="R3" s="35" t="s">
        <v>123</v>
      </c>
      <c r="S3" s="35" t="s">
        <v>28</v>
      </c>
      <c r="T3" s="48" t="s">
        <v>29</v>
      </c>
      <c r="U3" s="35" t="s">
        <v>122</v>
      </c>
      <c r="V3" s="35" t="s">
        <v>28</v>
      </c>
      <c r="W3" s="48" t="s">
        <v>29</v>
      </c>
      <c r="X3" s="35" t="s">
        <v>128</v>
      </c>
    </row>
    <row r="4" spans="1:24" s="41" customFormat="1" ht="24" customHeight="1" x14ac:dyDescent="0.15">
      <c r="A4" s="49" t="s">
        <v>30</v>
      </c>
      <c r="B4" s="50">
        <v>110</v>
      </c>
      <c r="C4" s="51">
        <f>B4*100/B$9</f>
        <v>60.439560439560438</v>
      </c>
      <c r="D4" s="43">
        <v>145</v>
      </c>
      <c r="E4" s="52">
        <f>D4*100/D$9</f>
        <v>54.307116104868911</v>
      </c>
      <c r="F4" s="43">
        <v>171</v>
      </c>
      <c r="G4" s="52">
        <f>F4*100/F$9</f>
        <v>52.134146341463413</v>
      </c>
      <c r="H4" s="44">
        <v>196</v>
      </c>
      <c r="I4" s="53">
        <f>H4*100/$H$9</f>
        <v>51.174934725848566</v>
      </c>
      <c r="J4" s="44">
        <v>296</v>
      </c>
      <c r="K4" s="53">
        <f>J4*100/$J$9</f>
        <v>48.684210526315788</v>
      </c>
      <c r="L4" s="44">
        <v>97</v>
      </c>
      <c r="M4" s="44">
        <v>349</v>
      </c>
      <c r="N4" s="53">
        <f>M4*100/$M$9</f>
        <v>43.734335839598998</v>
      </c>
      <c r="O4" s="44">
        <v>87</v>
      </c>
      <c r="P4" s="44">
        <v>362</v>
      </c>
      <c r="Q4" s="53">
        <f>P4*100/P9</f>
        <v>42.789598108747043</v>
      </c>
      <c r="R4" s="44">
        <f>S4+77</f>
        <v>449</v>
      </c>
      <c r="S4" s="44">
        <v>372</v>
      </c>
      <c r="T4" s="53">
        <f>S4*100/S9</f>
        <v>41.657334826427771</v>
      </c>
      <c r="U4" s="44">
        <v>32</v>
      </c>
      <c r="V4" s="44">
        <v>461</v>
      </c>
      <c r="W4" s="53">
        <f>V4*100/V9</f>
        <v>45.916334661354583</v>
      </c>
      <c r="X4" s="44">
        <v>115</v>
      </c>
    </row>
    <row r="5" spans="1:24" s="41" customFormat="1" ht="24" customHeight="1" x14ac:dyDescent="0.15">
      <c r="A5" s="49" t="s">
        <v>31</v>
      </c>
      <c r="B5" s="50">
        <v>61</v>
      </c>
      <c r="C5" s="51">
        <f>B5*100/B$9</f>
        <v>33.516483516483518</v>
      </c>
      <c r="D5" s="43">
        <v>103</v>
      </c>
      <c r="E5" s="52">
        <f>D5*100/D$9</f>
        <v>38.576779026217231</v>
      </c>
      <c r="F5" s="43">
        <v>129</v>
      </c>
      <c r="G5" s="52">
        <f>F5*100/F$9</f>
        <v>39.329268292682926</v>
      </c>
      <c r="H5" s="44">
        <v>152</v>
      </c>
      <c r="I5" s="53">
        <f>H5*100/$H$9</f>
        <v>39.686684073107052</v>
      </c>
      <c r="J5" s="44">
        <v>237</v>
      </c>
      <c r="K5" s="53">
        <f>J5*100/$J$9</f>
        <v>38.98026315789474</v>
      </c>
      <c r="L5" s="44">
        <v>75</v>
      </c>
      <c r="M5" s="44">
        <v>335</v>
      </c>
      <c r="N5" s="53">
        <f>M5*100/$M$9</f>
        <v>41.979949874686717</v>
      </c>
      <c r="O5" s="44">
        <v>72</v>
      </c>
      <c r="P5" s="44">
        <v>362</v>
      </c>
      <c r="Q5" s="53">
        <f>P5*100/P9</f>
        <v>42.789598108747043</v>
      </c>
      <c r="R5" s="44">
        <f>27+64</f>
        <v>91</v>
      </c>
      <c r="S5" s="44">
        <v>387</v>
      </c>
      <c r="T5" s="53">
        <f>S5*100/S9</f>
        <v>43.337066069428893</v>
      </c>
      <c r="U5" s="44">
        <v>26</v>
      </c>
      <c r="V5" s="44">
        <v>403</v>
      </c>
      <c r="W5" s="53">
        <f>V5*100/V9</f>
        <v>40.139442231075698</v>
      </c>
      <c r="X5" s="44">
        <v>87</v>
      </c>
    </row>
    <row r="6" spans="1:24" s="41" customFormat="1" ht="24" customHeight="1" x14ac:dyDescent="0.15">
      <c r="A6" s="49" t="s">
        <v>32</v>
      </c>
      <c r="B6" s="50">
        <v>11</v>
      </c>
      <c r="C6" s="51">
        <f>B6*100/B$9</f>
        <v>6.0439560439560438</v>
      </c>
      <c r="D6" s="43">
        <v>18</v>
      </c>
      <c r="E6" s="52">
        <f>D6*100/D$9</f>
        <v>6.7415730337078648</v>
      </c>
      <c r="F6" s="43">
        <v>23</v>
      </c>
      <c r="G6" s="52">
        <f>F6*100/F$9</f>
        <v>7.0121951219512191</v>
      </c>
      <c r="H6" s="44">
        <v>28</v>
      </c>
      <c r="I6" s="53">
        <f>H6*100/$H$9</f>
        <v>7.3107049608355092</v>
      </c>
      <c r="J6" s="44">
        <v>57</v>
      </c>
      <c r="K6" s="53">
        <f>J6*100/$J$9</f>
        <v>9.375</v>
      </c>
      <c r="L6" s="44">
        <v>21</v>
      </c>
      <c r="M6" s="44">
        <v>81</v>
      </c>
      <c r="N6" s="53">
        <f>M6*100/$M$9</f>
        <v>10.150375939849624</v>
      </c>
      <c r="O6" s="44">
        <v>23</v>
      </c>
      <c r="P6" s="44">
        <v>86</v>
      </c>
      <c r="Q6" s="53">
        <f>P6*100/P9</f>
        <v>10.16548463356974</v>
      </c>
      <c r="R6" s="44">
        <f>5+30</f>
        <v>35</v>
      </c>
      <c r="S6" s="44">
        <v>93</v>
      </c>
      <c r="T6" s="53">
        <f>S6*100/S9</f>
        <v>10.414333706606943</v>
      </c>
      <c r="U6" s="44">
        <v>15</v>
      </c>
      <c r="V6" s="44">
        <v>99</v>
      </c>
      <c r="W6" s="53">
        <f>V6*100/V9</f>
        <v>9.860557768924302</v>
      </c>
      <c r="X6" s="44">
        <v>28</v>
      </c>
    </row>
    <row r="7" spans="1:24" s="41" customFormat="1" ht="24" customHeight="1" x14ac:dyDescent="0.15">
      <c r="A7" s="49" t="s">
        <v>33</v>
      </c>
      <c r="B7" s="50">
        <v>0</v>
      </c>
      <c r="C7" s="51">
        <f>B7*100/B$9</f>
        <v>0</v>
      </c>
      <c r="D7" s="43">
        <v>1</v>
      </c>
      <c r="E7" s="52">
        <f>D7*100/D$9</f>
        <v>0.37453183520599254</v>
      </c>
      <c r="F7" s="43">
        <v>4</v>
      </c>
      <c r="G7" s="52">
        <f>F7*100/F$9</f>
        <v>1.2195121951219512</v>
      </c>
      <c r="H7" s="44">
        <v>6</v>
      </c>
      <c r="I7" s="53">
        <f>H7*100/$H$9</f>
        <v>1.566579634464752</v>
      </c>
      <c r="J7" s="44">
        <v>13</v>
      </c>
      <c r="K7" s="53">
        <f>J7*100/$J$9</f>
        <v>2.138157894736842</v>
      </c>
      <c r="L7" s="44">
        <v>12</v>
      </c>
      <c r="M7" s="44">
        <v>24</v>
      </c>
      <c r="N7" s="53">
        <f>M7*100/$M$9</f>
        <v>3.007518796992481</v>
      </c>
      <c r="O7" s="44">
        <v>10</v>
      </c>
      <c r="P7" s="44">
        <v>27</v>
      </c>
      <c r="Q7" s="53">
        <f>P7*100/P9</f>
        <v>3.1914893617021276</v>
      </c>
      <c r="R7" s="44">
        <f>3+21</f>
        <v>24</v>
      </c>
      <c r="S7" s="44">
        <v>32</v>
      </c>
      <c r="T7" s="53">
        <f>S7*100/S9</f>
        <v>3.5834266517357225</v>
      </c>
      <c r="U7" s="44">
        <v>4</v>
      </c>
      <c r="V7" s="44">
        <v>32</v>
      </c>
      <c r="W7" s="53">
        <f>V7*100/V9</f>
        <v>3.1872509960159361</v>
      </c>
      <c r="X7" s="44">
        <v>15</v>
      </c>
    </row>
    <row r="8" spans="1:24" s="41" customFormat="1" ht="24" customHeight="1" x14ac:dyDescent="0.15">
      <c r="A8" s="49" t="s">
        <v>34</v>
      </c>
      <c r="B8" s="50">
        <v>0</v>
      </c>
      <c r="C8" s="51">
        <f>B8*100/B$9</f>
        <v>0</v>
      </c>
      <c r="D8" s="43">
        <v>0</v>
      </c>
      <c r="E8" s="52">
        <f>D8*100/D$9</f>
        <v>0</v>
      </c>
      <c r="F8" s="43">
        <v>1</v>
      </c>
      <c r="G8" s="52">
        <f>F8*100/F$9</f>
        <v>0.3048780487804878</v>
      </c>
      <c r="H8" s="44">
        <v>1</v>
      </c>
      <c r="I8" s="53">
        <f>H8*100/$H$9</f>
        <v>0.26109660574412535</v>
      </c>
      <c r="J8" s="44">
        <v>5</v>
      </c>
      <c r="K8" s="53">
        <f>J8*100/$J$9</f>
        <v>0.82236842105263153</v>
      </c>
      <c r="L8" s="44">
        <v>1</v>
      </c>
      <c r="M8" s="44">
        <v>9</v>
      </c>
      <c r="N8" s="53">
        <f>M8*100/$M$9</f>
        <v>1.1278195488721805</v>
      </c>
      <c r="O8" s="44">
        <v>5</v>
      </c>
      <c r="P8" s="44">
        <v>9</v>
      </c>
      <c r="Q8" s="53">
        <f>P8*100/P9</f>
        <v>1.0638297872340425</v>
      </c>
      <c r="R8" s="44">
        <f>0+7</f>
        <v>7</v>
      </c>
      <c r="S8" s="44">
        <v>9</v>
      </c>
      <c r="T8" s="53">
        <f>S8*100/S9</f>
        <v>1.0078387458006719</v>
      </c>
      <c r="U8" s="44">
        <v>0</v>
      </c>
      <c r="V8" s="44">
        <v>9</v>
      </c>
      <c r="W8" s="53">
        <f>V8*100/V9</f>
        <v>0.89641434262948205</v>
      </c>
      <c r="X8" s="44">
        <v>4</v>
      </c>
    </row>
    <row r="9" spans="1:24" s="41" customFormat="1" ht="24" customHeight="1" x14ac:dyDescent="0.15">
      <c r="A9" s="44"/>
      <c r="B9" s="44">
        <f t="shared" ref="B9:G9" si="0">SUM(B4:B8)</f>
        <v>182</v>
      </c>
      <c r="C9" s="54">
        <f t="shared" si="0"/>
        <v>100</v>
      </c>
      <c r="D9" s="44">
        <f t="shared" si="0"/>
        <v>267</v>
      </c>
      <c r="E9" s="54">
        <f t="shared" si="0"/>
        <v>100</v>
      </c>
      <c r="F9" s="44">
        <f t="shared" si="0"/>
        <v>328</v>
      </c>
      <c r="G9" s="54">
        <f t="shared" si="0"/>
        <v>100.00000000000001</v>
      </c>
      <c r="H9" s="44">
        <f t="shared" ref="H9:O9" si="1">SUM(H4:H8)</f>
        <v>383</v>
      </c>
      <c r="I9" s="60">
        <f t="shared" si="1"/>
        <v>100.00000000000001</v>
      </c>
      <c r="J9" s="44">
        <f>SUM(J4:J8)</f>
        <v>608</v>
      </c>
      <c r="K9" s="60">
        <f t="shared" si="1"/>
        <v>99.999999999999986</v>
      </c>
      <c r="L9" s="44">
        <f t="shared" si="1"/>
        <v>206</v>
      </c>
      <c r="M9" s="44">
        <f t="shared" si="1"/>
        <v>798</v>
      </c>
      <c r="N9" s="60">
        <f t="shared" si="1"/>
        <v>100.00000000000001</v>
      </c>
      <c r="O9" s="44">
        <f t="shared" si="1"/>
        <v>197</v>
      </c>
      <c r="P9" s="44">
        <f t="shared" ref="P9:U9" si="2">SUM(P4:P8)</f>
        <v>846</v>
      </c>
      <c r="Q9" s="60">
        <f t="shared" si="2"/>
        <v>100</v>
      </c>
      <c r="R9" s="44">
        <f t="shared" si="2"/>
        <v>606</v>
      </c>
      <c r="S9" s="44">
        <f t="shared" si="2"/>
        <v>893</v>
      </c>
      <c r="T9" s="60">
        <f t="shared" si="2"/>
        <v>100</v>
      </c>
      <c r="U9" s="44">
        <f t="shared" si="2"/>
        <v>77</v>
      </c>
      <c r="V9" s="44">
        <f>SUM(V4:V8)</f>
        <v>1004</v>
      </c>
      <c r="W9" s="60">
        <f t="shared" ref="W9:X9" si="3">SUM(W4:W8)</f>
        <v>100.00000000000001</v>
      </c>
      <c r="X9" s="44">
        <f t="shared" si="3"/>
        <v>249</v>
      </c>
    </row>
    <row r="11" spans="1:24" ht="24" customHeight="1" x14ac:dyDescent="0.25">
      <c r="C11" s="1"/>
    </row>
    <row r="12" spans="1:24" ht="24" customHeight="1" x14ac:dyDescent="0.25">
      <c r="C12" s="1"/>
    </row>
    <row r="13" spans="1:24" ht="24" customHeight="1" x14ac:dyDescent="0.25">
      <c r="C13" s="1"/>
    </row>
    <row r="14" spans="1:24" ht="24" customHeight="1" x14ac:dyDescent="0.25">
      <c r="C14" s="1"/>
    </row>
    <row r="15" spans="1:24" ht="24" customHeight="1" x14ac:dyDescent="0.25">
      <c r="C15" s="1"/>
    </row>
    <row r="16" spans="1:24" ht="24" customHeight="1" x14ac:dyDescent="0.25">
      <c r="A16" s="55"/>
      <c r="B16" s="55"/>
      <c r="C16" s="56"/>
    </row>
  </sheetData>
  <mergeCells count="10">
    <mergeCell ref="V2:X2"/>
    <mergeCell ref="S2:U2"/>
    <mergeCell ref="P2:R2"/>
    <mergeCell ref="A2:A3"/>
    <mergeCell ref="M2:O2"/>
    <mergeCell ref="J2:L2"/>
    <mergeCell ref="B2:C2"/>
    <mergeCell ref="D2:E2"/>
    <mergeCell ref="F2:G2"/>
    <mergeCell ref="H2:I2"/>
  </mergeCells>
  <phoneticPr fontId="3" type="noConversion"/>
  <pageMargins left="0.75" right="0.75" top="1" bottom="1" header="0" footer="0"/>
  <pageSetup paperSize="9" orientation="portrait" horizontalDpi="4294967295" verticalDpi="4294967295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5"/>
  <sheetViews>
    <sheetView showGridLines="0" workbookViewId="0">
      <selection activeCell="E19" sqref="E19"/>
    </sheetView>
  </sheetViews>
  <sheetFormatPr baseColWidth="10" defaultColWidth="11.19921875" defaultRowHeight="15" x14ac:dyDescent="0.25"/>
  <cols>
    <col min="1" max="1" width="55.19921875" style="1" customWidth="1"/>
    <col min="2" max="2" width="32.796875" style="1" customWidth="1"/>
    <col min="3" max="3" width="22.19921875" style="1" customWidth="1"/>
    <col min="4" max="4" width="28" style="1" customWidth="1"/>
    <col min="5" max="5" width="20.796875" style="1" customWidth="1"/>
    <col min="6" max="6" width="30.19921875" style="1" customWidth="1"/>
    <col min="7" max="7" width="21.796875" style="1" customWidth="1"/>
    <col min="8" max="8" width="24.19921875" style="1" customWidth="1"/>
    <col min="9" max="9" width="18" style="1" customWidth="1"/>
    <col min="10" max="10" width="36.796875" style="1" customWidth="1"/>
    <col min="11" max="11" width="27" style="1" customWidth="1"/>
    <col min="12" max="12" width="34.3984375" style="1" customWidth="1"/>
    <col min="13" max="16384" width="11.19921875" style="1"/>
  </cols>
  <sheetData>
    <row r="1" spans="1:18" s="94" customFormat="1" ht="45" x14ac:dyDescent="0.25">
      <c r="A1" s="91" t="s">
        <v>35</v>
      </c>
      <c r="B1" s="92" t="s">
        <v>92</v>
      </c>
      <c r="C1" s="93" t="s">
        <v>136</v>
      </c>
      <c r="D1" s="92" t="s">
        <v>112</v>
      </c>
      <c r="E1" s="93" t="s">
        <v>137</v>
      </c>
      <c r="F1" s="92" t="s">
        <v>113</v>
      </c>
      <c r="G1" s="93" t="s">
        <v>138</v>
      </c>
      <c r="H1" s="97" t="s">
        <v>132</v>
      </c>
      <c r="I1" s="103" t="s">
        <v>139</v>
      </c>
      <c r="J1" s="105" t="s">
        <v>129</v>
      </c>
      <c r="K1" s="108" t="s">
        <v>140</v>
      </c>
      <c r="L1" s="106" t="s">
        <v>134</v>
      </c>
    </row>
    <row r="2" spans="1:18" s="74" customFormat="1" ht="30.75" thickBot="1" x14ac:dyDescent="0.3">
      <c r="A2" s="75" t="s">
        <v>114</v>
      </c>
      <c r="B2" s="14">
        <v>1861</v>
      </c>
      <c r="C2" s="14">
        <v>161</v>
      </c>
      <c r="D2" s="14">
        <v>1954</v>
      </c>
      <c r="E2" s="14">
        <v>166</v>
      </c>
      <c r="F2" s="14">
        <v>2276</v>
      </c>
      <c r="G2" s="14">
        <v>187</v>
      </c>
      <c r="H2" s="96">
        <v>2491</v>
      </c>
      <c r="I2" s="104">
        <v>169</v>
      </c>
      <c r="J2" s="107">
        <v>2652</v>
      </c>
      <c r="K2" s="126">
        <v>264</v>
      </c>
      <c r="L2" s="127">
        <v>3</v>
      </c>
    </row>
    <row r="3" spans="1:18" x14ac:dyDescent="0.25">
      <c r="B3" s="10"/>
      <c r="D3" s="10"/>
      <c r="H3" s="125"/>
      <c r="I3" s="125"/>
      <c r="J3" s="1" t="s">
        <v>141</v>
      </c>
    </row>
    <row r="4" spans="1:18" x14ac:dyDescent="0.25">
      <c r="B4" s="10"/>
      <c r="D4" s="10"/>
      <c r="J4" s="1" t="s">
        <v>142</v>
      </c>
    </row>
    <row r="5" spans="1:18" ht="16.5" thickBot="1" x14ac:dyDescent="0.3">
      <c r="A5" s="57" t="s">
        <v>85</v>
      </c>
      <c r="B5" s="58"/>
      <c r="C5" s="58"/>
      <c r="D5" s="58"/>
      <c r="E5" s="58"/>
    </row>
    <row r="6" spans="1:18" ht="45" x14ac:dyDescent="0.25">
      <c r="A6" s="45" t="s">
        <v>35</v>
      </c>
      <c r="B6" s="45" t="s">
        <v>92</v>
      </c>
      <c r="C6" s="45" t="s">
        <v>136</v>
      </c>
      <c r="D6" s="45" t="s">
        <v>112</v>
      </c>
      <c r="E6" s="45" t="s">
        <v>137</v>
      </c>
      <c r="F6" s="45" t="s">
        <v>113</v>
      </c>
      <c r="G6" s="116" t="s">
        <v>138</v>
      </c>
      <c r="H6" s="118" t="s">
        <v>132</v>
      </c>
      <c r="I6" s="119" t="s">
        <v>139</v>
      </c>
      <c r="J6" s="109" t="s">
        <v>129</v>
      </c>
      <c r="K6" s="110" t="s">
        <v>140</v>
      </c>
      <c r="L6" s="106" t="s">
        <v>135</v>
      </c>
    </row>
    <row r="7" spans="1:18" ht="30" x14ac:dyDescent="0.25">
      <c r="A7" s="76" t="s">
        <v>36</v>
      </c>
      <c r="B7" s="77">
        <v>1143</v>
      </c>
      <c r="C7" s="77">
        <v>129</v>
      </c>
      <c r="D7" s="77">
        <v>1172</v>
      </c>
      <c r="E7" s="77">
        <v>133</v>
      </c>
      <c r="F7" s="77">
        <v>1324</v>
      </c>
      <c r="G7" s="117">
        <v>137</v>
      </c>
      <c r="H7" s="120">
        <v>1327</v>
      </c>
      <c r="I7" s="121">
        <v>118</v>
      </c>
      <c r="J7" s="111">
        <v>1540</v>
      </c>
      <c r="K7" s="99">
        <v>119</v>
      </c>
      <c r="L7" s="112">
        <v>1</v>
      </c>
    </row>
    <row r="8" spans="1:18" ht="30" x14ac:dyDescent="0.25">
      <c r="A8" s="76" t="s">
        <v>37</v>
      </c>
      <c r="B8" s="77">
        <v>1680</v>
      </c>
      <c r="C8" s="77">
        <v>137</v>
      </c>
      <c r="D8" s="77">
        <v>1746</v>
      </c>
      <c r="E8" s="77">
        <v>143</v>
      </c>
      <c r="F8" s="77">
        <v>1903</v>
      </c>
      <c r="G8" s="117">
        <v>146</v>
      </c>
      <c r="H8" s="120">
        <v>1903</v>
      </c>
      <c r="I8" s="121">
        <v>123</v>
      </c>
      <c r="J8" s="111">
        <v>2157</v>
      </c>
      <c r="K8" s="99">
        <v>126</v>
      </c>
      <c r="L8" s="112"/>
    </row>
    <row r="9" spans="1:18" ht="45" x14ac:dyDescent="0.25">
      <c r="A9" s="76" t="s">
        <v>38</v>
      </c>
      <c r="B9" s="77">
        <v>64</v>
      </c>
      <c r="C9" s="77">
        <v>0</v>
      </c>
      <c r="D9" s="77">
        <v>64</v>
      </c>
      <c r="E9" s="77">
        <v>0</v>
      </c>
      <c r="F9" s="77">
        <v>64</v>
      </c>
      <c r="G9" s="117">
        <v>0</v>
      </c>
      <c r="H9" s="120">
        <v>63</v>
      </c>
      <c r="I9" s="121">
        <v>0</v>
      </c>
      <c r="J9" s="111">
        <v>64</v>
      </c>
      <c r="K9" s="99">
        <v>0</v>
      </c>
      <c r="L9" s="112"/>
    </row>
    <row r="10" spans="1:18" ht="45" x14ac:dyDescent="0.25">
      <c r="A10" s="76" t="s">
        <v>39</v>
      </c>
      <c r="B10" s="77">
        <v>59</v>
      </c>
      <c r="C10" s="77">
        <v>22</v>
      </c>
      <c r="D10" s="77">
        <v>62</v>
      </c>
      <c r="E10" s="77">
        <v>22</v>
      </c>
      <c r="F10" s="77">
        <v>83</v>
      </c>
      <c r="G10" s="117">
        <v>22</v>
      </c>
      <c r="H10" s="120">
        <v>83</v>
      </c>
      <c r="I10" s="121">
        <v>21</v>
      </c>
      <c r="J10" s="111">
        <v>109</v>
      </c>
      <c r="K10" s="99">
        <v>21</v>
      </c>
      <c r="L10" s="112"/>
    </row>
    <row r="11" spans="1:18" x14ac:dyDescent="0.25">
      <c r="A11" s="76" t="s">
        <v>40</v>
      </c>
      <c r="B11" s="77">
        <v>6</v>
      </c>
      <c r="C11" s="77">
        <v>1</v>
      </c>
      <c r="D11" s="77">
        <v>6</v>
      </c>
      <c r="E11" s="77">
        <v>1</v>
      </c>
      <c r="F11" s="77">
        <v>7</v>
      </c>
      <c r="G11" s="117">
        <v>1</v>
      </c>
      <c r="H11" s="120">
        <v>6</v>
      </c>
      <c r="I11" s="121">
        <v>1</v>
      </c>
      <c r="J11" s="111">
        <v>11</v>
      </c>
      <c r="K11" s="99">
        <v>2</v>
      </c>
      <c r="L11" s="112"/>
    </row>
    <row r="12" spans="1:18" x14ac:dyDescent="0.25">
      <c r="A12" s="76" t="s">
        <v>42</v>
      </c>
      <c r="B12" s="77">
        <v>564</v>
      </c>
      <c r="C12" s="77">
        <v>78</v>
      </c>
      <c r="D12" s="77">
        <v>620</v>
      </c>
      <c r="E12" s="77">
        <v>86</v>
      </c>
      <c r="F12" s="77">
        <v>713</v>
      </c>
      <c r="G12" s="117">
        <v>86</v>
      </c>
      <c r="H12" s="120">
        <v>782</v>
      </c>
      <c r="I12" s="121">
        <v>69</v>
      </c>
      <c r="J12" s="111">
        <v>933</v>
      </c>
      <c r="K12" s="99">
        <v>70</v>
      </c>
      <c r="L12" s="112"/>
    </row>
    <row r="13" spans="1:18" ht="30.75" thickBot="1" x14ac:dyDescent="0.3">
      <c r="A13" s="76" t="s">
        <v>115</v>
      </c>
      <c r="B13" s="77" t="s">
        <v>116</v>
      </c>
      <c r="C13" s="77" t="s">
        <v>116</v>
      </c>
      <c r="D13" s="77" t="s">
        <v>116</v>
      </c>
      <c r="E13" s="77" t="s">
        <v>116</v>
      </c>
      <c r="F13" s="77">
        <v>356</v>
      </c>
      <c r="G13" s="117">
        <v>58</v>
      </c>
      <c r="H13" s="122">
        <v>420</v>
      </c>
      <c r="I13" s="123">
        <v>42</v>
      </c>
      <c r="J13" s="113">
        <v>491</v>
      </c>
      <c r="K13" s="114">
        <v>42</v>
      </c>
      <c r="L13" s="128">
        <v>1</v>
      </c>
      <c r="Q13" s="10"/>
      <c r="R13" s="10"/>
    </row>
    <row r="14" spans="1:18" x14ac:dyDescent="0.25">
      <c r="G14" s="10"/>
      <c r="J14" s="10"/>
      <c r="K14" s="10"/>
    </row>
    <row r="15" spans="1:18" ht="18.75" x14ac:dyDescent="0.3">
      <c r="J15" s="124"/>
    </row>
  </sheetData>
  <pageMargins left="0.75" right="0.75" top="1" bottom="1" header="0" footer="0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topLeftCell="A4" workbookViewId="0">
      <selection activeCell="G3" sqref="G3"/>
    </sheetView>
  </sheetViews>
  <sheetFormatPr baseColWidth="10" defaultRowHeight="9" x14ac:dyDescent="0.15"/>
  <cols>
    <col min="1" max="1" width="42.19921875" customWidth="1"/>
    <col min="2" max="5" width="12.796875" bestFit="1" customWidth="1"/>
    <col min="6" max="6" width="13.19921875" customWidth="1"/>
    <col min="7" max="7" width="15.19921875" customWidth="1"/>
  </cols>
  <sheetData>
    <row r="1" spans="1:7" s="1" customFormat="1" ht="15" x14ac:dyDescent="0.25">
      <c r="A1" s="9" t="s">
        <v>109</v>
      </c>
    </row>
    <row r="3" spans="1:7" s="1" customFormat="1" ht="15" x14ac:dyDescent="0.25">
      <c r="A3" s="12" t="s">
        <v>79</v>
      </c>
      <c r="B3" s="11" t="s">
        <v>63</v>
      </c>
      <c r="C3" s="81" t="s">
        <v>87</v>
      </c>
      <c r="D3" s="81" t="s">
        <v>98</v>
      </c>
      <c r="E3" s="81" t="s">
        <v>106</v>
      </c>
      <c r="F3" s="81" t="s">
        <v>118</v>
      </c>
      <c r="G3" s="84" t="s">
        <v>125</v>
      </c>
    </row>
    <row r="4" spans="1:7" s="1" customFormat="1" ht="15" x14ac:dyDescent="0.25">
      <c r="A4" s="11" t="s">
        <v>104</v>
      </c>
      <c r="B4" s="79">
        <v>283</v>
      </c>
      <c r="C4" s="79">
        <v>785</v>
      </c>
      <c r="D4" s="83">
        <v>1768</v>
      </c>
      <c r="E4" s="83">
        <v>3066</v>
      </c>
      <c r="F4" s="83">
        <v>4151</v>
      </c>
      <c r="G4" s="83">
        <f>F4+863</f>
        <v>5014</v>
      </c>
    </row>
    <row r="5" spans="1:7" s="1" customFormat="1" ht="15" x14ac:dyDescent="0.25">
      <c r="A5" s="11" t="s">
        <v>103</v>
      </c>
      <c r="B5" s="11">
        <v>213</v>
      </c>
      <c r="C5" s="81">
        <v>643</v>
      </c>
      <c r="D5" s="83">
        <v>1426</v>
      </c>
      <c r="E5" s="83">
        <v>2143</v>
      </c>
      <c r="F5" s="83">
        <v>2898</v>
      </c>
      <c r="G5" s="83">
        <f>F5+1441</f>
        <v>4339</v>
      </c>
    </row>
    <row r="6" spans="1:7" s="1" customFormat="1" ht="15" x14ac:dyDescent="0.25">
      <c r="A6" s="11" t="s">
        <v>110</v>
      </c>
      <c r="B6" s="11">
        <v>206</v>
      </c>
      <c r="C6" s="81">
        <v>361</v>
      </c>
      <c r="D6" s="83">
        <v>658</v>
      </c>
      <c r="E6" s="83">
        <v>1006</v>
      </c>
      <c r="F6" s="83">
        <v>3111</v>
      </c>
      <c r="G6" s="83">
        <f>F6+1296</f>
        <v>4407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Metadatos</vt:lpstr>
      <vt:lpstr>Indicador 41</vt:lpstr>
      <vt:lpstr>Indicador 41_CCAA</vt:lpstr>
      <vt:lpstr>Indicador 41_Tipologías</vt:lpstr>
      <vt:lpstr>Indicad 41_Unidad geológica</vt:lpstr>
      <vt:lpstr>Indicador 41_EstadoConservación</vt:lpstr>
      <vt:lpstr>Indicador 42</vt:lpstr>
      <vt:lpstr>Apadrina una Roca</vt:lpstr>
      <vt:lpstr>'Indicador 41_CCAA'!Área_de_impresión</vt:lpstr>
    </vt:vector>
  </TitlesOfParts>
  <Company>Eptisa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BDN</cp:lastModifiedBy>
  <cp:lastPrinted>2019-05-27T07:34:02Z</cp:lastPrinted>
  <dcterms:created xsi:type="dcterms:W3CDTF">2010-12-06T17:12:42Z</dcterms:created>
  <dcterms:modified xsi:type="dcterms:W3CDTF">2024-06-19T08:12:57Z</dcterms:modified>
</cp:coreProperties>
</file>