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F:\area_bdn\INFORMES_PLANES\Informe IEPNB\Informe 2022\Indicadores 2022\"/>
    </mc:Choice>
  </mc:AlternateContent>
  <xr:revisionPtr revIDLastSave="0" documentId="8_{D09B7CDB-2787-4E9F-A68E-8709D64DE1E5}" xr6:coauthVersionLast="47" xr6:coauthVersionMax="47" xr10:uidLastSave="{00000000-0000-0000-0000-000000000000}"/>
  <bookViews>
    <workbookView xWindow="-120" yWindow="-120" windowWidth="20730" windowHeight="11160"/>
  </bookViews>
  <sheets>
    <sheet name="Metadatos" sheetId="16" r:id="rId1"/>
    <sheet name="Indicador 49" sheetId="15" r:id="rId2"/>
    <sheet name="Superficie forestal afectada" sheetId="9" r:id="rId3"/>
    <sheet name="Indicador 50" sheetId="1" r:id="rId4"/>
    <sheet name="Indicador 51" sheetId="6" r:id="rId5"/>
    <sheet name="Indicador 52" sheetId="14" r:id="rId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C27" i="9"/>
  <c r="B27" i="9"/>
  <c r="D26" i="9"/>
  <c r="D20" i="9"/>
  <c r="B25" i="14"/>
  <c r="D25" i="14"/>
  <c r="F26" i="1"/>
  <c r="D27" i="1"/>
  <c r="C27" i="1"/>
  <c r="B27" i="1"/>
  <c r="D22" i="9"/>
  <c r="E23" i="1"/>
  <c r="F23" i="1"/>
  <c r="E25" i="1"/>
  <c r="F25" i="1"/>
  <c r="E22" i="1"/>
  <c r="F22" i="1"/>
  <c r="E24" i="1"/>
  <c r="D21" i="9"/>
  <c r="B20" i="14"/>
  <c r="B19" i="14"/>
  <c r="E21" i="1"/>
  <c r="E20" i="1"/>
  <c r="F24" i="1"/>
  <c r="J6" i="15"/>
  <c r="I6" i="15"/>
  <c r="H6" i="15"/>
  <c r="G6" i="15"/>
  <c r="F6" i="15"/>
  <c r="E6" i="15"/>
  <c r="D6" i="15"/>
  <c r="E5" i="6"/>
  <c r="E6" i="6"/>
  <c r="F21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8" i="1"/>
  <c r="F17" i="1"/>
  <c r="F19" i="1"/>
  <c r="D23" i="9"/>
  <c r="D24" i="9"/>
  <c r="B23" i="14"/>
  <c r="D23" i="14"/>
  <c r="D25" i="9"/>
  <c r="B24" i="14"/>
  <c r="D24" i="14"/>
  <c r="B22" i="14"/>
  <c r="D27" i="9"/>
  <c r="E27" i="1"/>
  <c r="F20" i="1"/>
</calcChain>
</file>

<file path=xl/sharedStrings.xml><?xml version="1.0" encoding="utf-8"?>
<sst xmlns="http://schemas.openxmlformats.org/spreadsheetml/2006/main" count="88" uniqueCount="57">
  <si>
    <t>Nº de CONATOS (&lt;1 ha)</t>
  </si>
  <si>
    <t>Nº incendios  ≥ 1≤ 500 ha</t>
  </si>
  <si>
    <t>Nº GIF            (&gt; 500 ha)</t>
  </si>
  <si>
    <t>Nº total siniestros</t>
  </si>
  <si>
    <t>Nº incendios</t>
  </si>
  <si>
    <t>Tamaño incendio</t>
  </si>
  <si>
    <t>Conato</t>
  </si>
  <si>
    <t>Incendio</t>
  </si>
  <si>
    <t>Gran Incendio</t>
  </si>
  <si>
    <t>SUP. FORESTAL AFECTADA (ha)</t>
  </si>
  <si>
    <t>SUP. FORESTAL TOTAL (ha)</t>
  </si>
  <si>
    <t>ÍNDICE DE GRAVEDAD</t>
  </si>
  <si>
    <r>
      <t>Descripción/</t>
    </r>
    <r>
      <rPr>
        <b/>
        <i/>
        <sz val="12"/>
        <color indexed="8"/>
        <rFont val="Calibri"/>
        <family val="2"/>
      </rPr>
      <t>Description</t>
    </r>
  </si>
  <si>
    <r>
      <t>Identificador/</t>
    </r>
    <r>
      <rPr>
        <b/>
        <i/>
        <sz val="12"/>
        <color indexed="8"/>
        <rFont val="Calibri"/>
        <family val="2"/>
      </rPr>
      <t>Identifer</t>
    </r>
  </si>
  <si>
    <r>
      <t>Autor/</t>
    </r>
    <r>
      <rPr>
        <b/>
        <i/>
        <sz val="12"/>
        <color indexed="8"/>
        <rFont val="Calibri"/>
        <family val="2"/>
      </rPr>
      <t>Creator</t>
    </r>
  </si>
  <si>
    <r>
      <t>Fecha/</t>
    </r>
    <r>
      <rPr>
        <b/>
        <i/>
        <sz val="12"/>
        <color indexed="8"/>
        <rFont val="Calibri"/>
        <family val="2"/>
      </rPr>
      <t>Date</t>
    </r>
  </si>
  <si>
    <r>
      <t>Tema/</t>
    </r>
    <r>
      <rPr>
        <b/>
        <i/>
        <sz val="12"/>
        <color indexed="8"/>
        <rFont val="Calibri"/>
        <family val="2"/>
      </rPr>
      <t>Subject</t>
    </r>
  </si>
  <si>
    <r>
      <t>Componente/</t>
    </r>
    <r>
      <rPr>
        <b/>
        <i/>
        <sz val="12"/>
        <color indexed="8"/>
        <rFont val="Calibri"/>
        <family val="2"/>
      </rPr>
      <t>Component</t>
    </r>
  </si>
  <si>
    <r>
      <t>Indicadores/</t>
    </r>
    <r>
      <rPr>
        <b/>
        <i/>
        <sz val="12"/>
        <color indexed="8"/>
        <rFont val="Calibri"/>
        <family val="2"/>
      </rPr>
      <t>Indicator</t>
    </r>
  </si>
  <si>
    <r>
      <t>Editor/</t>
    </r>
    <r>
      <rPr>
        <b/>
        <i/>
        <sz val="12"/>
        <color indexed="8"/>
        <rFont val="Calibri"/>
        <family val="2"/>
      </rPr>
      <t>Publisher</t>
    </r>
  </si>
  <si>
    <r>
      <t>Fuente/</t>
    </r>
    <r>
      <rPr>
        <b/>
        <i/>
        <sz val="12"/>
        <color indexed="8"/>
        <rFont val="Calibri"/>
        <family val="2"/>
      </rPr>
      <t>Source</t>
    </r>
  </si>
  <si>
    <r>
      <t>Difusión/</t>
    </r>
    <r>
      <rPr>
        <b/>
        <i/>
        <sz val="12"/>
        <color indexed="8"/>
        <rFont val="Calibri"/>
        <family val="2"/>
      </rPr>
      <t>Rights</t>
    </r>
  </si>
  <si>
    <r>
      <t>Idioma/</t>
    </r>
    <r>
      <rPr>
        <b/>
        <i/>
        <sz val="12"/>
        <color indexed="8"/>
        <rFont val="Calibri"/>
        <family val="2"/>
      </rPr>
      <t>Language</t>
    </r>
  </si>
  <si>
    <t>Efectos Negativos sobre el Patrimonio Natural y la Biodiversidad</t>
  </si>
  <si>
    <t>Estadística General de Incendios Forestales</t>
  </si>
  <si>
    <t>Público</t>
  </si>
  <si>
    <t>Español (Es)</t>
  </si>
  <si>
    <t xml:space="preserve">Indicador 49: Superficie afectada respecto al tamaño de los incendios
Indicador 50: Índice de eficacia
Indicador 51: Número de incendios según la causa que los producen 
Indicador 52: Índice de gravedad
</t>
  </si>
  <si>
    <t>Datos provisionales</t>
  </si>
  <si>
    <t>Datos utilizados para calcular los indicadores del componente Estadística General de Incendios Forestales</t>
  </si>
  <si>
    <t>Superficie arbolada afectada (ha)</t>
  </si>
  <si>
    <t xml:space="preserve">   Superficie afectada respecto al tamaño de los incendios</t>
  </si>
  <si>
    <t xml:space="preserve">  Índice de eficacia</t>
  </si>
  <si>
    <t>Año</t>
  </si>
  <si>
    <t>% de conatos respecto al número total de incendios</t>
  </si>
  <si>
    <t>Total</t>
  </si>
  <si>
    <t xml:space="preserve">  Número de incendios según la causa que los producen</t>
  </si>
  <si>
    <t xml:space="preserve">  Índice de gravedad</t>
  </si>
  <si>
    <t>* Modificado por falta de datos de Navarra. Suma de los datos de EGIFWeb y los datos de Navarra de la publicación del año 2000</t>
  </si>
  <si>
    <t>Nº incendios RAYO</t>
  </si>
  <si>
    <t>Nº incendios ACCIDENTES Y NEGLIGENCIAS</t>
  </si>
  <si>
    <t>Nº incendios INTENCIONADO</t>
  </si>
  <si>
    <t>Nº incendios DESCONOCIDA</t>
  </si>
  <si>
    <t xml:space="preserve">Nº incendios REPRODUCCIÓN </t>
  </si>
  <si>
    <t>Superficie arbolada (ha)</t>
  </si>
  <si>
    <t>Superficie no arbolada (ha)</t>
  </si>
  <si>
    <t>Superficie Forestal afectada total (ha)</t>
  </si>
  <si>
    <t>06c_EGIF_DATOS.xls</t>
  </si>
  <si>
    <t>Ministerio para la Transición Ecológica y Reto Demográfico. Dirección General de Biodiversidad, Bosques y Desertificacion. Subdirección General de Política Forestal y Lucha contra la Desertificación</t>
  </si>
  <si>
    <t>Ministerio para la Transición Ecológica y Reto Demográfico</t>
  </si>
  <si>
    <t>Ministerio para la Transición Ecológica y Reto Demográfico y Comunidades Autónomas</t>
  </si>
  <si>
    <t>Sin datos</t>
  </si>
  <si>
    <t xml:space="preserve">Datos provisionales </t>
  </si>
  <si>
    <t xml:space="preserve">  Evolución de la superficie forestal afectada por incendios</t>
  </si>
  <si>
    <r>
      <t xml:space="preserve">Actualizaciones a diciembre de </t>
    </r>
    <r>
      <rPr>
        <b/>
        <sz val="12"/>
        <color indexed="8"/>
        <rFont val="Calibri"/>
        <family val="2"/>
      </rPr>
      <t>2022</t>
    </r>
  </si>
  <si>
    <r>
      <t>NOTA: Sin datos de Navarra para los años 2000 y 2001 al no disponer de los mismos d</t>
    </r>
    <r>
      <rPr>
        <sz val="11"/>
        <rFont val="Calibri"/>
        <family val="2"/>
      </rPr>
      <t xml:space="preserve">isgregados por tamaño de incendio. </t>
    </r>
    <r>
      <rPr>
        <sz val="11"/>
        <rFont val="Calibri"/>
        <family val="2"/>
      </rPr>
      <t>Datos de 2017 a 2020 provisionales. Sin datos de 2021 y 2022.</t>
    </r>
  </si>
  <si>
    <t>sin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</si>
</sst>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b/>
      <i/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70" fontId="3" fillId="0" borderId="0" applyFont="0" applyFill="0" applyBorder="0" applyAlignment="0" applyProtection="0"/>
    <xf numFmtId="0" fontId="4" fillId="0" borderId="0"/>
    <xf numFmtId="0" fontId="5" fillId="0" borderId="0"/>
    <xf numFmtId="0" fontId="3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4">
    <xf numFmtId="0" fontId="0" fillId="0" borderId="0" xfId="0"/>
    <xf numFmtId="0" fontId="11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/>
    <xf numFmtId="3" fontId="12" fillId="0" borderId="1" xfId="0" applyNumberFormat="1" applyFont="1" applyFill="1" applyBorder="1" applyAlignment="1">
      <alignment horizontal="right"/>
    </xf>
    <xf numFmtId="0" fontId="0" fillId="0" borderId="0" xfId="0" applyFont="1"/>
    <xf numFmtId="3" fontId="0" fillId="0" borderId="0" xfId="0" applyNumberFormat="1" applyFont="1"/>
    <xf numFmtId="4" fontId="0" fillId="0" borderId="0" xfId="0" applyNumberFormat="1" applyFont="1"/>
    <xf numFmtId="0" fontId="0" fillId="0" borderId="1" xfId="0" applyFont="1" applyBorder="1" applyAlignment="1">
      <alignment horizontal="center" vertical="center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0" xfId="0" applyFont="1" applyAlignment="1">
      <alignment horizontal="left" vertical="center"/>
    </xf>
    <xf numFmtId="4" fontId="0" fillId="0" borderId="1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left"/>
    </xf>
    <xf numFmtId="0" fontId="0" fillId="0" borderId="0" xfId="0" applyFont="1" applyFill="1"/>
    <xf numFmtId="0" fontId="10" fillId="0" borderId="1" xfId="0" applyFont="1" applyFill="1" applyBorder="1"/>
    <xf numFmtId="0" fontId="0" fillId="0" borderId="1" xfId="0" applyFont="1" applyFill="1" applyBorder="1"/>
    <xf numFmtId="4" fontId="0" fillId="0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0" fontId="10" fillId="0" borderId="0" xfId="0" applyFont="1"/>
    <xf numFmtId="3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center" vertical="center"/>
    </xf>
    <xf numFmtId="10" fontId="0" fillId="0" borderId="1" xfId="0" applyNumberFormat="1" applyFont="1" applyFill="1" applyBorder="1"/>
    <xf numFmtId="0" fontId="1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3" fontId="0" fillId="0" borderId="0" xfId="0" applyNumberFormat="1" applyFont="1" applyFill="1"/>
    <xf numFmtId="0" fontId="14" fillId="0" borderId="0" xfId="0" applyFont="1" applyFill="1"/>
    <xf numFmtId="0" fontId="15" fillId="0" borderId="0" xfId="0" applyFont="1" applyFill="1"/>
    <xf numFmtId="0" fontId="0" fillId="0" borderId="0" xfId="0" applyFont="1" applyFill="1" applyBorder="1"/>
    <xf numFmtId="0" fontId="16" fillId="0" borderId="0" xfId="0" applyFont="1"/>
    <xf numFmtId="0" fontId="12" fillId="0" borderId="1" xfId="0" applyFont="1" applyFill="1" applyBorder="1" applyAlignment="1">
      <alignment horizontal="right" vertical="center"/>
    </xf>
    <xf numFmtId="10" fontId="0" fillId="0" borderId="0" xfId="0" applyNumberFormat="1" applyFont="1"/>
    <xf numFmtId="3" fontId="0" fillId="0" borderId="0" xfId="0" applyNumberFormat="1" applyFont="1" applyFill="1" applyBorder="1" applyAlignment="1">
      <alignment horizontal="right"/>
    </xf>
    <xf numFmtId="3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/>
    <xf numFmtId="10" fontId="12" fillId="0" borderId="1" xfId="5" applyNumberFormat="1" applyFont="1" applyFill="1" applyBorder="1"/>
    <xf numFmtId="3" fontId="0" fillId="0" borderId="1" xfId="0" applyNumberFormat="1" applyFont="1" applyFill="1" applyBorder="1"/>
    <xf numFmtId="3" fontId="0" fillId="0" borderId="1" xfId="0" applyNumberFormat="1" applyFont="1" applyBorder="1"/>
    <xf numFmtId="0" fontId="13" fillId="0" borderId="0" xfId="0" applyFont="1" applyFill="1"/>
    <xf numFmtId="3" fontId="10" fillId="0" borderId="1" xfId="0" applyNumberFormat="1" applyFont="1" applyFill="1" applyBorder="1"/>
    <xf numFmtId="0" fontId="10" fillId="0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right"/>
    </xf>
    <xf numFmtId="3" fontId="10" fillId="0" borderId="1" xfId="0" applyNumberFormat="1" applyFont="1" applyBorder="1"/>
    <xf numFmtId="0" fontId="10" fillId="0" borderId="2" xfId="0" applyFont="1" applyFill="1" applyBorder="1"/>
    <xf numFmtId="3" fontId="10" fillId="0" borderId="2" xfId="0" applyNumberFormat="1" applyFont="1" applyFill="1" applyBorder="1" applyAlignment="1">
      <alignment horizontal="right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" fontId="12" fillId="0" borderId="1" xfId="0" applyNumberFormat="1" applyFont="1" applyFill="1" applyBorder="1"/>
    <xf numFmtId="3" fontId="12" fillId="0" borderId="1" xfId="0" applyNumberFormat="1" applyFont="1" applyFill="1" applyBorder="1"/>
    <xf numFmtId="10" fontId="12" fillId="0" borderId="1" xfId="0" applyNumberFormat="1" applyFont="1" applyFill="1" applyBorder="1"/>
    <xf numFmtId="0" fontId="12" fillId="0" borderId="1" xfId="0" applyFont="1" applyFill="1" applyBorder="1"/>
    <xf numFmtId="3" fontId="12" fillId="0" borderId="2" xfId="0" applyNumberFormat="1" applyFont="1" applyFill="1" applyBorder="1"/>
    <xf numFmtId="0" fontId="12" fillId="0" borderId="2" xfId="0" applyFont="1" applyFill="1" applyBorder="1"/>
    <xf numFmtId="10" fontId="12" fillId="0" borderId="1" xfId="0" applyNumberFormat="1" applyFont="1" applyFill="1" applyBorder="1" applyAlignment="1">
      <alignment horizontal="right"/>
    </xf>
    <xf numFmtId="3" fontId="16" fillId="0" borderId="1" xfId="0" applyNumberFormat="1" applyFont="1" applyBorder="1"/>
    <xf numFmtId="4" fontId="18" fillId="0" borderId="3" xfId="0" applyNumberFormat="1" applyFont="1" applyBorder="1" applyAlignment="1"/>
    <xf numFmtId="0" fontId="11" fillId="0" borderId="0" xfId="0" applyFont="1" applyAlignment="1">
      <alignment horizontal="left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4" fontId="18" fillId="0" borderId="6" xfId="0" applyNumberFormat="1" applyFont="1" applyBorder="1" applyAlignment="1">
      <alignment horizontal="center"/>
    </xf>
    <xf numFmtId="4" fontId="18" fillId="0" borderId="8" xfId="0" applyNumberFormat="1" applyFont="1" applyBorder="1" applyAlignment="1">
      <alignment horizontal="center"/>
    </xf>
    <xf numFmtId="4" fontId="18" fillId="0" borderId="7" xfId="0" applyNumberFormat="1" applyFont="1" applyBorder="1" applyAlignment="1">
      <alignment horizontal="center"/>
    </xf>
    <xf numFmtId="0" fontId="12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7">
    <cellStyle name="Millares 2" xfId="1"/>
    <cellStyle name="Normal" xfId="0" builtinId="0"/>
    <cellStyle name="Normal 2" xfId="2"/>
    <cellStyle name="Normal 3" xfId="3"/>
    <cellStyle name="Normal 4" xfId="4"/>
    <cellStyle name="Porcentaje" xfId="5" builtinId="5"/>
    <cellStyle name="Porcentaje 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380012348830458E-2"/>
          <c:y val="4.217481361838317E-2"/>
          <c:w val="0.94037609388601984"/>
          <c:h val="0.8626622099587978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'Indicador 49'!$A$5</c:f>
              <c:strCache>
                <c:ptCount val="1"/>
                <c:pt idx="0">
                  <c:v>Conato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'Indicador 49'!$B$4:$W$4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'Indicador 49'!$B$5:$W$5</c:f>
              <c:numCache>
                <c:formatCode>General</c:formatCode>
                <c:ptCount val="22"/>
                <c:pt idx="0">
                  <c:v>701.95</c:v>
                </c:pt>
                <c:pt idx="1">
                  <c:v>624.52</c:v>
                </c:pt>
                <c:pt idx="2">
                  <c:v>702.11</c:v>
                </c:pt>
                <c:pt idx="3">
                  <c:v>660.92</c:v>
                </c:pt>
                <c:pt idx="4">
                  <c:v>688.57</c:v>
                </c:pt>
                <c:pt idx="5">
                  <c:v>929.01</c:v>
                </c:pt>
                <c:pt idx="6">
                  <c:v>703.27</c:v>
                </c:pt>
                <c:pt idx="7">
                  <c:v>297.70999999999998</c:v>
                </c:pt>
                <c:pt idx="8">
                  <c:v>259.44</c:v>
                </c:pt>
                <c:pt idx="9" formatCode="#,##0.00">
                  <c:v>442.35</c:v>
                </c:pt>
                <c:pt idx="10" formatCode="#,##0.00">
                  <c:v>370.63</c:v>
                </c:pt>
                <c:pt idx="11" formatCode="#,##0.00">
                  <c:v>646.29</c:v>
                </c:pt>
                <c:pt idx="12" formatCode="#,##0.00">
                  <c:v>549.46</c:v>
                </c:pt>
                <c:pt idx="13" formatCode="#,##0.00">
                  <c:v>432.09</c:v>
                </c:pt>
                <c:pt idx="14" formatCode="#,##0.00">
                  <c:v>296.32</c:v>
                </c:pt>
                <c:pt idx="15" formatCode="#,##0.00">
                  <c:v>400.25</c:v>
                </c:pt>
                <c:pt idx="16" formatCode="#,##0.00">
                  <c:v>310.42</c:v>
                </c:pt>
                <c:pt idx="17" formatCode="#,##0.00">
                  <c:v>445.57</c:v>
                </c:pt>
                <c:pt idx="18" formatCode="#,##0.00">
                  <c:v>206.79</c:v>
                </c:pt>
                <c:pt idx="19" formatCode="#,##0.00">
                  <c:v>282.08</c:v>
                </c:pt>
                <c:pt idx="20" formatCode="#,##0.00">
                  <c:v>172.49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F-4262-8DAC-53CC129E17E2}"/>
            </c:ext>
          </c:extLst>
        </c:ser>
        <c:ser>
          <c:idx val="3"/>
          <c:order val="1"/>
          <c:tx>
            <c:strRef>
              <c:f>'Indicador 49'!$A$6</c:f>
              <c:strCache>
                <c:ptCount val="1"/>
                <c:pt idx="0">
                  <c:v>Incendio</c:v>
                </c:pt>
              </c:strCache>
            </c:strRef>
          </c:tx>
          <c:spPr>
            <a:solidFill>
              <a:srgbClr val="DD0806"/>
            </a:solidFill>
            <a:ln w="25400">
              <a:noFill/>
            </a:ln>
          </c:spPr>
          <c:invertIfNegative val="0"/>
          <c:cat>
            <c:numRef>
              <c:f>'Indicador 49'!$B$4:$W$4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'Indicador 49'!$B$6:$W$6</c:f>
              <c:numCache>
                <c:formatCode>General</c:formatCode>
                <c:ptCount val="22"/>
                <c:pt idx="0">
                  <c:v>23911.25</c:v>
                </c:pt>
                <c:pt idx="1">
                  <c:v>13530.67</c:v>
                </c:pt>
                <c:pt idx="2">
                  <c:v>18820.57</c:v>
                </c:pt>
                <c:pt idx="3">
                  <c:v>17442.5</c:v>
                </c:pt>
                <c:pt idx="4">
                  <c:v>16564.949999999997</c:v>
                </c:pt>
                <c:pt idx="5">
                  <c:v>28353.909999999993</c:v>
                </c:pt>
                <c:pt idx="6">
                  <c:v>29370.499999999996</c:v>
                </c:pt>
                <c:pt idx="7">
                  <c:v>5469.1900000000014</c:v>
                </c:pt>
                <c:pt idx="8">
                  <c:v>5251.0199999999995</c:v>
                </c:pt>
                <c:pt idx="9" formatCode="#,##0.00">
                  <c:v>10416.44</c:v>
                </c:pt>
                <c:pt idx="10" formatCode="#,##0.00">
                  <c:v>6910.4900000000007</c:v>
                </c:pt>
                <c:pt idx="11" formatCode="#,##0.00">
                  <c:v>14473.3</c:v>
                </c:pt>
                <c:pt idx="12" formatCode="#,##0.00">
                  <c:v>15886.88</c:v>
                </c:pt>
                <c:pt idx="13" formatCode="#,##0.00">
                  <c:v>9238.85</c:v>
                </c:pt>
                <c:pt idx="14" formatCode="#,##0.00">
                  <c:v>5619.34</c:v>
                </c:pt>
                <c:pt idx="15" formatCode="#,##0.00">
                  <c:v>14524.62</c:v>
                </c:pt>
                <c:pt idx="16" formatCode="#,##0.00">
                  <c:v>10084.15</c:v>
                </c:pt>
                <c:pt idx="17" formatCode="#,##0.00">
                  <c:v>16487.59</c:v>
                </c:pt>
                <c:pt idx="18" formatCode="#,##0.00">
                  <c:v>2781.2</c:v>
                </c:pt>
                <c:pt idx="19" formatCode="#,##0.00">
                  <c:v>9630.99</c:v>
                </c:pt>
                <c:pt idx="20" formatCode="#,##0.00">
                  <c:v>4491.99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0F-4262-8DAC-53CC129E17E2}"/>
            </c:ext>
          </c:extLst>
        </c:ser>
        <c:ser>
          <c:idx val="0"/>
          <c:order val="2"/>
          <c:tx>
            <c:strRef>
              <c:f>'Indicador 49'!$A$7</c:f>
              <c:strCache>
                <c:ptCount val="1"/>
                <c:pt idx="0">
                  <c:v>Gran Incendio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'Indicador 49'!$B$4:$W$4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'Indicador 49'!$B$7:$W$7</c:f>
              <c:numCache>
                <c:formatCode>General</c:formatCode>
                <c:ptCount val="22"/>
                <c:pt idx="0">
                  <c:v>21287.21</c:v>
                </c:pt>
                <c:pt idx="1">
                  <c:v>5014.3100000000004</c:v>
                </c:pt>
                <c:pt idx="2">
                  <c:v>5674.23</c:v>
                </c:pt>
                <c:pt idx="3">
                  <c:v>35569.61</c:v>
                </c:pt>
                <c:pt idx="4">
                  <c:v>34478.65</c:v>
                </c:pt>
                <c:pt idx="5">
                  <c:v>40113.870000000003</c:v>
                </c:pt>
                <c:pt idx="6">
                  <c:v>40991.1</c:v>
                </c:pt>
                <c:pt idx="7">
                  <c:v>23641.96</c:v>
                </c:pt>
                <c:pt idx="8">
                  <c:v>2933.03</c:v>
                </c:pt>
                <c:pt idx="9" formatCode="#,##0.00">
                  <c:v>29543.69</c:v>
                </c:pt>
                <c:pt idx="10" formatCode="#,##0.00">
                  <c:v>2903.79</c:v>
                </c:pt>
                <c:pt idx="11" formatCode="#,##0.00">
                  <c:v>3727.93</c:v>
                </c:pt>
                <c:pt idx="12" formatCode="#,##0.00">
                  <c:v>66623.509999999995</c:v>
                </c:pt>
                <c:pt idx="13" formatCode="#,##0.00">
                  <c:v>8033.32</c:v>
                </c:pt>
                <c:pt idx="14" formatCode="#,##0.00">
                  <c:v>2368.14</c:v>
                </c:pt>
                <c:pt idx="15" formatCode="#,##0.00">
                  <c:v>17952.22</c:v>
                </c:pt>
                <c:pt idx="16" formatCode="#,##0.00">
                  <c:v>13081.65</c:v>
                </c:pt>
                <c:pt idx="17" formatCode="#,##0.00">
                  <c:v>46732.28</c:v>
                </c:pt>
                <c:pt idx="18" formatCode="#,##0.00">
                  <c:v>4347.16</c:v>
                </c:pt>
                <c:pt idx="19" formatCode="#,##0.00">
                  <c:v>10266.64</c:v>
                </c:pt>
                <c:pt idx="20" formatCode="#,##0.00">
                  <c:v>2255.89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0F-4262-8DAC-53CC129E1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1870400"/>
        <c:axId val="1"/>
      </c:barChart>
      <c:catAx>
        <c:axId val="128187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81870400"/>
        <c:crosses val="autoZero"/>
        <c:crossBetween val="between"/>
        <c:majorUnit val="10000"/>
        <c:minorUnit val="20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512464513364399"/>
          <c:y val="5.0335075636912904E-2"/>
          <c:w val="0.81023161390540466"/>
          <c:h val="0.318149419356768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39675704972824"/>
          <c:y val="3.3202609001857855E-2"/>
          <c:w val="0.86929496735268685"/>
          <c:h val="0.854173007675168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'Superficie forestal afectada'!$B$3</c:f>
              <c:strCache>
                <c:ptCount val="1"/>
                <c:pt idx="0">
                  <c:v>Superficie arbolada (ha)</c:v>
                </c:pt>
              </c:strCache>
            </c:strRef>
          </c:tx>
          <c:spPr>
            <a:solidFill>
              <a:srgbClr val="90713A"/>
            </a:solidFill>
            <a:ln w="25400">
              <a:noFill/>
            </a:ln>
          </c:spPr>
          <c:invertIfNegative val="0"/>
          <c:cat>
            <c:numRef>
              <c:f>'Superficie forestal afectada'!$A$4:$A$25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'Superficie forestal afectada'!$B$4:$B$26</c:f>
              <c:numCache>
                <c:formatCode>#,##0</c:formatCode>
                <c:ptCount val="23"/>
                <c:pt idx="0">
                  <c:v>46138.17</c:v>
                </c:pt>
                <c:pt idx="1">
                  <c:v>19363.349999999999</c:v>
                </c:pt>
                <c:pt idx="2">
                  <c:v>25196.91</c:v>
                </c:pt>
                <c:pt idx="3">
                  <c:v>53673.03</c:v>
                </c:pt>
                <c:pt idx="4">
                  <c:v>51732.17</c:v>
                </c:pt>
                <c:pt idx="5">
                  <c:v>69396.789999999994</c:v>
                </c:pt>
                <c:pt idx="6">
                  <c:v>71064.87</c:v>
                </c:pt>
                <c:pt idx="7">
                  <c:v>29408.86</c:v>
                </c:pt>
                <c:pt idx="8">
                  <c:v>8443.49</c:v>
                </c:pt>
                <c:pt idx="9">
                  <c:v>40402.480000000003</c:v>
                </c:pt>
                <c:pt idx="10">
                  <c:v>10184.91</c:v>
                </c:pt>
                <c:pt idx="11">
                  <c:v>18847.52</c:v>
                </c:pt>
                <c:pt idx="12">
                  <c:v>83059.850000000006</c:v>
                </c:pt>
                <c:pt idx="13">
                  <c:v>17704.259999999998</c:v>
                </c:pt>
                <c:pt idx="14">
                  <c:v>8283.7999999999993</c:v>
                </c:pt>
                <c:pt idx="15">
                  <c:v>32877.089999999997</c:v>
                </c:pt>
                <c:pt idx="16">
                  <c:v>23476.22</c:v>
                </c:pt>
                <c:pt idx="17">
                  <c:v>63665.54</c:v>
                </c:pt>
                <c:pt idx="18">
                  <c:v>7335.15</c:v>
                </c:pt>
                <c:pt idx="19">
                  <c:v>25173.221500000102</c:v>
                </c:pt>
                <c:pt idx="20">
                  <c:v>17428.756700000049</c:v>
                </c:pt>
                <c:pt idx="21">
                  <c:v>24505.882300000001</c:v>
                </c:pt>
                <c:pt idx="22">
                  <c:v>115175.31660000001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3-4D00-9F95-2F77B3A35E88}"/>
            </c:ext>
          </c:extLst>
        </c:ser>
        <c:ser>
          <c:idx val="2"/>
          <c:order val="1"/>
          <c:tx>
            <c:strRef>
              <c:f>'Superficie forestal afectada'!$C$3</c:f>
              <c:strCache>
                <c:ptCount val="1"/>
                <c:pt idx="0">
                  <c:v>Superficie no arbolada (ha)</c:v>
                </c:pt>
              </c:strCache>
            </c:strRef>
          </c:tx>
          <c:spPr>
            <a:solidFill>
              <a:srgbClr val="CCCC00"/>
            </a:solidFill>
            <a:ln w="25400">
              <a:noFill/>
            </a:ln>
          </c:spPr>
          <c:invertIfNegative val="0"/>
          <c:cat>
            <c:numRef>
              <c:f>'Superficie forestal afectada'!$A$4:$A$25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'Superficie forestal afectada'!$C$4:$C$26</c:f>
              <c:numCache>
                <c:formatCode>#,##0</c:formatCode>
                <c:ptCount val="23"/>
                <c:pt idx="0">
                  <c:v>142209.79</c:v>
                </c:pt>
                <c:pt idx="1">
                  <c:v>73934.19</c:v>
                </c:pt>
                <c:pt idx="2">
                  <c:v>82267.14</c:v>
                </c:pt>
                <c:pt idx="3">
                  <c:v>94499.44</c:v>
                </c:pt>
                <c:pt idx="4">
                  <c:v>82460.47</c:v>
                </c:pt>
                <c:pt idx="5">
                  <c:v>119300.7</c:v>
                </c:pt>
                <c:pt idx="6">
                  <c:v>84279.96</c:v>
                </c:pt>
                <c:pt idx="7">
                  <c:v>56713.17</c:v>
                </c:pt>
                <c:pt idx="8">
                  <c:v>41878.6</c:v>
                </c:pt>
                <c:pt idx="9">
                  <c:v>79691.73000000001</c:v>
                </c:pt>
                <c:pt idx="10">
                  <c:v>44584.97</c:v>
                </c:pt>
                <c:pt idx="11">
                  <c:v>83313.81</c:v>
                </c:pt>
                <c:pt idx="12">
                  <c:v>135896.74</c:v>
                </c:pt>
                <c:pt idx="13">
                  <c:v>43986.350000000006</c:v>
                </c:pt>
                <c:pt idx="14">
                  <c:v>40434.03</c:v>
                </c:pt>
                <c:pt idx="15">
                  <c:v>76905.760000000009</c:v>
                </c:pt>
                <c:pt idx="16">
                  <c:v>45769.200000000004</c:v>
                </c:pt>
                <c:pt idx="17">
                  <c:v>108731.94</c:v>
                </c:pt>
                <c:pt idx="18">
                  <c:v>21042.37</c:v>
                </c:pt>
                <c:pt idx="19">
                  <c:v>59096.3</c:v>
                </c:pt>
                <c:pt idx="20">
                  <c:v>49889.46</c:v>
                </c:pt>
                <c:pt idx="21">
                  <c:v>63460.21</c:v>
                </c:pt>
                <c:pt idx="22">
                  <c:v>152771.57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3-4D00-9F95-2F77B3A35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1850448"/>
        <c:axId val="1"/>
      </c:barChart>
      <c:lineChart>
        <c:grouping val="standard"/>
        <c:varyColors val="0"/>
        <c:ser>
          <c:idx val="0"/>
          <c:order val="2"/>
          <c:tx>
            <c:strRef>
              <c:f>'Superficie forestal afectada'!$D$3</c:f>
              <c:strCache>
                <c:ptCount val="1"/>
                <c:pt idx="0">
                  <c:v>Superficie Forestal afectada total (ha)</c:v>
                </c:pt>
              </c:strCache>
            </c:strRef>
          </c:tx>
          <c:spPr>
            <a:ln w="38100">
              <a:solidFill>
                <a:srgbClr val="DD0806"/>
              </a:solidFill>
              <a:prstDash val="solid"/>
            </a:ln>
          </c:spPr>
          <c:marker>
            <c:symbol val="none"/>
          </c:marker>
          <c:trendline>
            <c:spPr>
              <a:ln w="12700">
                <a:solidFill>
                  <a:srgbClr val="000000"/>
                </a:solidFill>
                <a:prstDash val="lgDash"/>
              </a:ln>
            </c:spPr>
            <c:trendlineType val="linear"/>
            <c:dispRSqr val="0"/>
            <c:dispEq val="0"/>
          </c:trendline>
          <c:cat>
            <c:numRef>
              <c:f>'Superficie forestal afectada'!$A$4:$A$26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'Superficie forestal afectada'!$D$4:$D$26</c:f>
              <c:numCache>
                <c:formatCode>#,##0</c:formatCode>
                <c:ptCount val="23"/>
                <c:pt idx="0">
                  <c:v>188347.96</c:v>
                </c:pt>
                <c:pt idx="1">
                  <c:v>93297.540000000008</c:v>
                </c:pt>
                <c:pt idx="2">
                  <c:v>107464.05</c:v>
                </c:pt>
                <c:pt idx="3">
                  <c:v>148172.47</c:v>
                </c:pt>
                <c:pt idx="4">
                  <c:v>134192.64000000001</c:v>
                </c:pt>
                <c:pt idx="5">
                  <c:v>188697.49</c:v>
                </c:pt>
                <c:pt idx="6">
                  <c:v>155344.83000000002</c:v>
                </c:pt>
                <c:pt idx="7">
                  <c:v>86122.03</c:v>
                </c:pt>
                <c:pt idx="8">
                  <c:v>50322.09</c:v>
                </c:pt>
                <c:pt idx="9">
                  <c:v>120094.21</c:v>
                </c:pt>
                <c:pt idx="10">
                  <c:v>54769.88</c:v>
                </c:pt>
                <c:pt idx="11">
                  <c:v>102161.33</c:v>
                </c:pt>
                <c:pt idx="12">
                  <c:v>218956.59</c:v>
                </c:pt>
                <c:pt idx="13">
                  <c:v>61690.61</c:v>
                </c:pt>
                <c:pt idx="14">
                  <c:v>48717.83</c:v>
                </c:pt>
                <c:pt idx="15">
                  <c:v>109782.85</c:v>
                </c:pt>
                <c:pt idx="16">
                  <c:v>69245.420000000013</c:v>
                </c:pt>
                <c:pt idx="17">
                  <c:v>172397.48</c:v>
                </c:pt>
                <c:pt idx="18">
                  <c:v>28377.519999999997</c:v>
                </c:pt>
                <c:pt idx="19">
                  <c:v>84269.521500000104</c:v>
                </c:pt>
                <c:pt idx="20">
                  <c:v>67318.216700000048</c:v>
                </c:pt>
                <c:pt idx="21">
                  <c:v>87966.092300000004</c:v>
                </c:pt>
                <c:pt idx="22">
                  <c:v>267946.88660000003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C3-4D00-9F95-2F77B3A35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850448"/>
        <c:axId val="1"/>
      </c:lineChart>
      <c:catAx>
        <c:axId val="128185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Superficie (ha)</a:t>
                </a:r>
              </a:p>
            </c:rich>
          </c:tx>
          <c:layout>
            <c:manualLayout>
              <c:xMode val="edge"/>
              <c:yMode val="edge"/>
              <c:x val="5.0208214834764455E-3"/>
              <c:y val="0.390353186834213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818504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361348108248873"/>
          <c:y val="9.746475826813249E-3"/>
          <c:w val="0.99838819103225673"/>
          <c:h val="0.2160619938355566"/>
        </c:manualLayout>
      </c:layout>
      <c:overlay val="0"/>
      <c:spPr>
        <a:solidFill>
          <a:sysClr val="window" lastClr="FFFFFF"/>
        </a:solidFill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644822622978576E-2"/>
          <c:y val="3.0210937918474477E-2"/>
          <c:w val="0.65837424280909163"/>
          <c:h val="0.86876426161015585"/>
        </c:manualLayout>
      </c:layout>
      <c:lineChart>
        <c:grouping val="standard"/>
        <c:varyColors val="0"/>
        <c:ser>
          <c:idx val="0"/>
          <c:order val="0"/>
          <c:tx>
            <c:v>Evolución de conatos respecto al número total de incendios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trendline>
            <c:spPr>
              <a:ln w="12700">
                <a:solidFill>
                  <a:srgbClr val="DD0806"/>
                </a:solidFill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'Indicador 50'!$A$4:$A$26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'Indicador 50'!$F$4:$F$26</c:f>
              <c:numCache>
                <c:formatCode>0.00%</c:formatCode>
                <c:ptCount val="23"/>
                <c:pt idx="0">
                  <c:v>0.60315946595903469</c:v>
                </c:pt>
                <c:pt idx="1">
                  <c:v>0.63718217629303731</c:v>
                </c:pt>
                <c:pt idx="2">
                  <c:v>0.60765718299964877</c:v>
                </c:pt>
                <c:pt idx="3">
                  <c:v>0.6436398796733992</c:v>
                </c:pt>
                <c:pt idx="4">
                  <c:v>0.64264348476350719</c:v>
                </c:pt>
                <c:pt idx="5">
                  <c:v>0.64628118625451125</c:v>
                </c:pt>
                <c:pt idx="6">
                  <c:v>0.65758540467736015</c:v>
                </c:pt>
                <c:pt idx="7">
                  <c:v>0.68791148500365762</c:v>
                </c:pt>
                <c:pt idx="8">
                  <c:v>0.62634062634062637</c:v>
                </c:pt>
                <c:pt idx="9">
                  <c:v>0.63069743655309085</c:v>
                </c:pt>
                <c:pt idx="10">
                  <c:v>0.66641071580923128</c:v>
                </c:pt>
                <c:pt idx="11">
                  <c:v>0.65888875350310705</c:v>
                </c:pt>
                <c:pt idx="12">
                  <c:v>0.65356004250797028</c:v>
                </c:pt>
                <c:pt idx="13">
                  <c:v>0.71390200981754193</c:v>
                </c:pt>
                <c:pt idx="14">
                  <c:v>0.67407709565572094</c:v>
                </c:pt>
                <c:pt idx="15">
                  <c:v>0.65071972904318376</c:v>
                </c:pt>
                <c:pt idx="16">
                  <c:v>0.7222855839416058</c:v>
                </c:pt>
                <c:pt idx="17">
                  <c:v>0.61791350087668029</c:v>
                </c:pt>
                <c:pt idx="18">
                  <c:v>0.70695860827834434</c:v>
                </c:pt>
                <c:pt idx="19">
                  <c:v>0.63528806584362141</c:v>
                </c:pt>
                <c:pt idx="20">
                  <c:v>0.66455696202531644</c:v>
                </c:pt>
                <c:pt idx="21">
                  <c:v>0.66930648263378212</c:v>
                </c:pt>
                <c:pt idx="22">
                  <c:v>0.68468639954316168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C9-462B-9BE6-2D4086121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1867152"/>
        <c:axId val="1"/>
      </c:lineChart>
      <c:catAx>
        <c:axId val="128186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5500000000000000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81867152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900426509186356"/>
          <c:y val="0.26123263163533128"/>
          <c:w val="0.99416562276306375"/>
          <c:h val="0.6204274465691788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'Indicador 51'!$A$1</c:f>
              <c:strCache>
                <c:ptCount val="1"/>
                <c:pt idx="0">
                  <c:v>  Número de incendios según la causa que los producen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68BE-4A47-9A38-AC5FCB67F1C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8BE-4A47-9A38-AC5FCB67F1C7}"/>
              </c:ext>
            </c:extLst>
          </c:dPt>
          <c:dPt>
            <c:idx val="2"/>
            <c:bubble3D val="0"/>
            <c:spPr>
              <a:solidFill>
                <a:srgbClr val="C4BD9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68BE-4A47-9A38-AC5FCB67F1C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8BE-4A47-9A38-AC5FCB67F1C7}"/>
              </c:ext>
            </c:extLst>
          </c:dPt>
          <c:dPt>
            <c:idx val="4"/>
            <c:bubble3D val="0"/>
            <c:spPr>
              <a:solidFill>
                <a:srgbClr val="FAC09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68BE-4A47-9A38-AC5FCB67F1C7}"/>
              </c:ext>
            </c:extLst>
          </c:dPt>
          <c:dLbls>
            <c:dLbl>
              <c:idx val="0"/>
              <c:layout>
                <c:manualLayout>
                  <c:x val="3.4129692832764506E-2"/>
                  <c:y val="2.5310314591074735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ES"/>
                      <a:t>Rayo 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8BE-4A47-9A38-AC5FCB67F1C7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BE-4A47-9A38-AC5FCB67F1C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'Indicador 51'!$B$4:$F$4</c:f>
              <c:strCache>
                <c:ptCount val="5"/>
                <c:pt idx="0">
                  <c:v>Nº incendios RAYO</c:v>
                </c:pt>
                <c:pt idx="1">
                  <c:v>Nº incendios ACCIDENTES Y NEGLIGENCIAS</c:v>
                </c:pt>
                <c:pt idx="2">
                  <c:v>Nº incendios INTENCIONADO</c:v>
                </c:pt>
                <c:pt idx="3">
                  <c:v>Nº incendios DESCONOCIDA</c:v>
                </c:pt>
                <c:pt idx="4">
                  <c:v>Nº incendios REPRODUCCIÓN </c:v>
                </c:pt>
              </c:strCache>
            </c:strRef>
          </c:cat>
          <c:val>
            <c:numRef>
              <c:f>'Indicador 51'!$B$24:$F$24</c:f>
              <c:numCache>
                <c:formatCode>#,##0</c:formatCode>
                <c:ptCount val="5"/>
                <c:pt idx="0">
                  <c:v>497</c:v>
                </c:pt>
                <c:pt idx="1">
                  <c:v>2490</c:v>
                </c:pt>
                <c:pt idx="2">
                  <c:v>5469</c:v>
                </c:pt>
                <c:pt idx="3">
                  <c:v>1073</c:v>
                </c:pt>
                <c:pt idx="4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BE-4A47-9A38-AC5FCB67F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'Indicador 51'!$B$3:$B$4</c:f>
              <c:strCache>
                <c:ptCount val="2"/>
                <c:pt idx="0">
                  <c:v>Nº incendios</c:v>
                </c:pt>
                <c:pt idx="1">
                  <c:v>Nº incendios RAYO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'Indicador 51'!$B$5:$B$27</c:f>
              <c:numCache>
                <c:formatCode>General</c:formatCode>
                <c:ptCount val="23"/>
                <c:pt idx="0">
                  <c:v>525</c:v>
                </c:pt>
                <c:pt idx="1">
                  <c:v>748</c:v>
                </c:pt>
                <c:pt idx="2">
                  <c:v>696</c:v>
                </c:pt>
                <c:pt idx="3" formatCode="#,##0">
                  <c:v>1083</c:v>
                </c:pt>
                <c:pt idx="4">
                  <c:v>792</c:v>
                </c:pt>
                <c:pt idx="5">
                  <c:v>976</c:v>
                </c:pt>
                <c:pt idx="6" formatCode="#,##0">
                  <c:v>1199</c:v>
                </c:pt>
                <c:pt idx="7">
                  <c:v>471</c:v>
                </c:pt>
                <c:pt idx="8">
                  <c:v>371</c:v>
                </c:pt>
                <c:pt idx="9">
                  <c:v>670</c:v>
                </c:pt>
                <c:pt idx="10">
                  <c:v>493</c:v>
                </c:pt>
                <c:pt idx="11">
                  <c:v>621</c:v>
                </c:pt>
                <c:pt idx="12">
                  <c:v>571</c:v>
                </c:pt>
                <c:pt idx="13">
                  <c:v>657</c:v>
                </c:pt>
                <c:pt idx="14">
                  <c:v>616</c:v>
                </c:pt>
                <c:pt idx="15">
                  <c:v>779</c:v>
                </c:pt>
                <c:pt idx="16" formatCode="#,##0">
                  <c:v>459</c:v>
                </c:pt>
                <c:pt idx="17" formatCode="#,##0">
                  <c:v>702</c:v>
                </c:pt>
                <c:pt idx="18" formatCode="#,##0">
                  <c:v>591</c:v>
                </c:pt>
                <c:pt idx="19" formatCode="#,##0">
                  <c:v>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A5-4941-BE39-3ACCD6D824FB}"/>
            </c:ext>
          </c:extLst>
        </c:ser>
        <c:ser>
          <c:idx val="2"/>
          <c:order val="1"/>
          <c:tx>
            <c:strRef>
              <c:f>'Indicador 51'!$C$3:$C$4</c:f>
              <c:strCache>
                <c:ptCount val="2"/>
                <c:pt idx="0">
                  <c:v>Nº incendios</c:v>
                </c:pt>
                <c:pt idx="1">
                  <c:v>Nº incendios ACCIDENTES Y NEGLIGENCIAS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val>
            <c:numRef>
              <c:f>'Indicador 51'!$C$5:$C$27</c:f>
              <c:numCache>
                <c:formatCode>#,##0</c:formatCode>
                <c:ptCount val="23"/>
                <c:pt idx="0">
                  <c:v>4167</c:v>
                </c:pt>
                <c:pt idx="1">
                  <c:v>3721</c:v>
                </c:pt>
                <c:pt idx="2">
                  <c:v>3407</c:v>
                </c:pt>
                <c:pt idx="3">
                  <c:v>3521</c:v>
                </c:pt>
                <c:pt idx="4">
                  <c:v>4413</c:v>
                </c:pt>
                <c:pt idx="5">
                  <c:v>5494</c:v>
                </c:pt>
                <c:pt idx="6">
                  <c:v>3935</c:v>
                </c:pt>
                <c:pt idx="7">
                  <c:v>3988</c:v>
                </c:pt>
                <c:pt idx="8">
                  <c:v>4129</c:v>
                </c:pt>
                <c:pt idx="9">
                  <c:v>4435</c:v>
                </c:pt>
                <c:pt idx="10">
                  <c:v>2782</c:v>
                </c:pt>
                <c:pt idx="11">
                  <c:v>3391</c:v>
                </c:pt>
                <c:pt idx="12">
                  <c:v>4564</c:v>
                </c:pt>
                <c:pt idx="13">
                  <c:v>2974</c:v>
                </c:pt>
                <c:pt idx="14">
                  <c:v>3406</c:v>
                </c:pt>
                <c:pt idx="15">
                  <c:v>3205</c:v>
                </c:pt>
                <c:pt idx="16">
                  <c:v>2475</c:v>
                </c:pt>
                <c:pt idx="17">
                  <c:v>3142</c:v>
                </c:pt>
                <c:pt idx="18">
                  <c:v>1608</c:v>
                </c:pt>
                <c:pt idx="19">
                  <c:v>2490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5-4941-BE39-3ACCD6D824FB}"/>
            </c:ext>
          </c:extLst>
        </c:ser>
        <c:ser>
          <c:idx val="3"/>
          <c:order val="2"/>
          <c:tx>
            <c:strRef>
              <c:f>'Indicador 51'!$D$3:$D$4</c:f>
              <c:strCache>
                <c:ptCount val="2"/>
                <c:pt idx="0">
                  <c:v>Nº incendios</c:v>
                </c:pt>
                <c:pt idx="1">
                  <c:v>Nº incendios INTENCIONADO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'Indicador 51'!$D$5:$D$27</c:f>
              <c:numCache>
                <c:formatCode>#,##0</c:formatCode>
                <c:ptCount val="23"/>
                <c:pt idx="0">
                  <c:v>14964</c:v>
                </c:pt>
                <c:pt idx="1">
                  <c:v>11647</c:v>
                </c:pt>
                <c:pt idx="2">
                  <c:v>12373</c:v>
                </c:pt>
                <c:pt idx="3">
                  <c:v>9921</c:v>
                </c:pt>
                <c:pt idx="4">
                  <c:v>12388</c:v>
                </c:pt>
                <c:pt idx="5">
                  <c:v>13863</c:v>
                </c:pt>
                <c:pt idx="6">
                  <c:v>7839</c:v>
                </c:pt>
                <c:pt idx="7">
                  <c:v>4627</c:v>
                </c:pt>
                <c:pt idx="8">
                  <c:v>5273</c:v>
                </c:pt>
                <c:pt idx="9">
                  <c:v>8485</c:v>
                </c:pt>
                <c:pt idx="10">
                  <c:v>7075</c:v>
                </c:pt>
                <c:pt idx="11">
                  <c:v>10090</c:v>
                </c:pt>
                <c:pt idx="12">
                  <c:v>9016</c:v>
                </c:pt>
                <c:pt idx="13">
                  <c:v>5580</c:v>
                </c:pt>
                <c:pt idx="14">
                  <c:v>4732</c:v>
                </c:pt>
                <c:pt idx="15">
                  <c:v>6380</c:v>
                </c:pt>
                <c:pt idx="16">
                  <c:v>4785</c:v>
                </c:pt>
                <c:pt idx="17">
                  <c:v>8208</c:v>
                </c:pt>
                <c:pt idx="18">
                  <c:v>3688</c:v>
                </c:pt>
                <c:pt idx="19">
                  <c:v>5469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5-4941-BE39-3ACCD6D824FB}"/>
            </c:ext>
          </c:extLst>
        </c:ser>
        <c:ser>
          <c:idx val="4"/>
          <c:order val="3"/>
          <c:tx>
            <c:strRef>
              <c:f>'Indicador 51'!$E$3:$E$4</c:f>
              <c:strCache>
                <c:ptCount val="2"/>
                <c:pt idx="0">
                  <c:v>Nº incendios</c:v>
                </c:pt>
                <c:pt idx="1">
                  <c:v>Nº incendios DESCONOCIDA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'Indicador 51'!$E$5:$E$27</c:f>
              <c:numCache>
                <c:formatCode>#,##0</c:formatCode>
                <c:ptCount val="23"/>
                <c:pt idx="0">
                  <c:v>4033</c:v>
                </c:pt>
                <c:pt idx="1">
                  <c:v>3159</c:v>
                </c:pt>
                <c:pt idx="2">
                  <c:v>3044</c:v>
                </c:pt>
                <c:pt idx="3">
                  <c:v>3565</c:v>
                </c:pt>
                <c:pt idx="4">
                  <c:v>3397</c:v>
                </c:pt>
                <c:pt idx="5">
                  <c:v>4370</c:v>
                </c:pt>
                <c:pt idx="6">
                  <c:v>2763</c:v>
                </c:pt>
                <c:pt idx="7">
                  <c:v>1693</c:v>
                </c:pt>
                <c:pt idx="8">
                  <c:v>1789</c:v>
                </c:pt>
                <c:pt idx="9">
                  <c:v>1808</c:v>
                </c:pt>
                <c:pt idx="10">
                  <c:v>1124</c:v>
                </c:pt>
                <c:pt idx="11">
                  <c:v>1796</c:v>
                </c:pt>
                <c:pt idx="12">
                  <c:v>1500</c:v>
                </c:pt>
                <c:pt idx="13">
                  <c:v>1274</c:v>
                </c:pt>
                <c:pt idx="14">
                  <c:v>927</c:v>
                </c:pt>
                <c:pt idx="15">
                  <c:v>1206</c:v>
                </c:pt>
                <c:pt idx="16">
                  <c:v>1048</c:v>
                </c:pt>
                <c:pt idx="17">
                  <c:v>1389</c:v>
                </c:pt>
                <c:pt idx="18">
                  <c:v>705</c:v>
                </c:pt>
                <c:pt idx="19">
                  <c:v>1073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5-4941-BE39-3ACCD6D824FB}"/>
            </c:ext>
          </c:extLst>
        </c:ser>
        <c:ser>
          <c:idx val="5"/>
          <c:order val="4"/>
          <c:tx>
            <c:strRef>
              <c:f>'Indicador 51'!$F$3:$F$4</c:f>
              <c:strCache>
                <c:ptCount val="2"/>
                <c:pt idx="0">
                  <c:v>Nº incendios</c:v>
                </c:pt>
                <c:pt idx="1">
                  <c:v>Nº incendios REPRODUCCIÓN </c:v>
                </c:pt>
              </c:strCache>
            </c:strRef>
          </c:tx>
          <c:marker>
            <c:symbol val="none"/>
          </c:marker>
          <c:val>
            <c:numRef>
              <c:f>'Indicador 51'!$F$5:$F$27</c:f>
              <c:numCache>
                <c:formatCode>General</c:formatCode>
                <c:ptCount val="23"/>
                <c:pt idx="0">
                  <c:v>429</c:v>
                </c:pt>
                <c:pt idx="1">
                  <c:v>272</c:v>
                </c:pt>
                <c:pt idx="2">
                  <c:v>409</c:v>
                </c:pt>
                <c:pt idx="3">
                  <c:v>526</c:v>
                </c:pt>
                <c:pt idx="4">
                  <c:v>406</c:v>
                </c:pt>
                <c:pt idx="5">
                  <c:v>789</c:v>
                </c:pt>
                <c:pt idx="6">
                  <c:v>598</c:v>
                </c:pt>
                <c:pt idx="7">
                  <c:v>157</c:v>
                </c:pt>
                <c:pt idx="8">
                  <c:v>93</c:v>
                </c:pt>
                <c:pt idx="9">
                  <c:v>245</c:v>
                </c:pt>
                <c:pt idx="10">
                  <c:v>247</c:v>
                </c:pt>
                <c:pt idx="11">
                  <c:v>516</c:v>
                </c:pt>
                <c:pt idx="12">
                  <c:v>346</c:v>
                </c:pt>
                <c:pt idx="13">
                  <c:v>312</c:v>
                </c:pt>
                <c:pt idx="14">
                  <c:v>125</c:v>
                </c:pt>
                <c:pt idx="15">
                  <c:v>240</c:v>
                </c:pt>
                <c:pt idx="16" formatCode="#,##0">
                  <c:v>188</c:v>
                </c:pt>
                <c:pt idx="17" formatCode="#,##0">
                  <c:v>244</c:v>
                </c:pt>
                <c:pt idx="18" formatCode="#,##0">
                  <c:v>75</c:v>
                </c:pt>
                <c:pt idx="19" formatCode="#,##0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5-4941-BE39-3ACCD6D82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1861120"/>
        <c:axId val="1"/>
      </c:lineChart>
      <c:catAx>
        <c:axId val="128186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Número de siniestros</a:t>
                </a:r>
              </a:p>
            </c:rich>
          </c:tx>
          <c:layout>
            <c:manualLayout>
              <c:xMode val="edge"/>
              <c:yMode val="edge"/>
              <c:x val="1.4767933535867072E-2"/>
              <c:y val="0.511844695399917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818611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616272965879264"/>
          <c:y val="0.27641715015886176"/>
          <c:w val="1"/>
          <c:h val="0.6071827945848874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90713A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1.4432607688744789E-2"/>
                  <c:y val="-4.28579080676154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86-401C-A5D0-8972A04B1480}"/>
                </c:ext>
              </c:extLst>
            </c:dLbl>
            <c:dLbl>
              <c:idx val="2"/>
              <c:layout>
                <c:manualLayout>
                  <c:x val="-1.4087891419989658E-2"/>
                  <c:y val="7.376016773413527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86-401C-A5D0-8972A04B1480}"/>
                </c:ext>
              </c:extLst>
            </c:dLbl>
            <c:dLbl>
              <c:idx val="4"/>
              <c:layout>
                <c:manualLayout>
                  <c:x val="-7.3505597896519614E-2"/>
                  <c:y val="2.29250935469800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86-401C-A5D0-8972A04B1480}"/>
                </c:ext>
              </c:extLst>
            </c:dLbl>
            <c:dLbl>
              <c:idx val="5"/>
              <c:layout>
                <c:manualLayout>
                  <c:x val="-6.9577666428060131E-3"/>
                  <c:y val="3.0699325849575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86-401C-A5D0-8972A04B1480}"/>
                </c:ext>
              </c:extLst>
            </c:dLbl>
            <c:dLbl>
              <c:idx val="7"/>
              <c:layout>
                <c:manualLayout>
                  <c:x val="-3.7854974010601616E-2"/>
                  <c:y val="3.4586901127154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86-401C-A5D0-8972A04B1480}"/>
                </c:ext>
              </c:extLst>
            </c:dLbl>
            <c:dLbl>
              <c:idx val="9"/>
              <c:layout>
                <c:manualLayout>
                  <c:x val="-1.2121212121212121E-3"/>
                  <c:y val="-1.20603291935446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86-401C-A5D0-8972A04B148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2700">
                <a:solidFill>
                  <a:srgbClr val="FF8080"/>
                </a:solidFill>
                <a:prstDash val="lgDash"/>
              </a:ln>
            </c:spPr>
            <c:trendlineType val="linear"/>
            <c:dispRSqr val="0"/>
            <c:dispEq val="0"/>
          </c:trendline>
          <c:cat>
            <c:numRef>
              <c:f>'Indicador 52'!$A$12:$A$25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'Indicador 52'!$D$12:$D$25</c:f>
              <c:numCache>
                <c:formatCode>0.00%</c:formatCode>
                <c:ptCount val="14"/>
                <c:pt idx="0">
                  <c:v>4.33864191270209E-3</c:v>
                </c:pt>
                <c:pt idx="1">
                  <c:v>1.976166689082274E-3</c:v>
                </c:pt>
                <c:pt idx="2">
                  <c:v>3.6866279721148869E-3</c:v>
                </c:pt>
                <c:pt idx="3">
                  <c:v>7.8937396429285527E-3</c:v>
                </c:pt>
                <c:pt idx="4">
                  <c:v>2.2240463909007926E-3</c:v>
                </c:pt>
                <c:pt idx="5">
                  <c:v>1.7563566640695944E-3</c:v>
                </c:pt>
                <c:pt idx="6">
                  <c:v>3.9578495224038652E-3</c:v>
                </c:pt>
                <c:pt idx="7">
                  <c:v>2.4236067889548268E-3</c:v>
                </c:pt>
                <c:pt idx="8">
                  <c:v>6.4972537277032767E-3</c:v>
                </c:pt>
                <c:pt idx="9">
                  <c:v>9.0481767241670449E-4</c:v>
                </c:pt>
                <c:pt idx="10">
                  <c:v>3.019219281456478E-3</c:v>
                </c:pt>
                <c:pt idx="11">
                  <c:v>2.3971193386579529E-3</c:v>
                </c:pt>
                <c:pt idx="12">
                  <c:v>3.1323649278799195E-3</c:v>
                </c:pt>
                <c:pt idx="13">
                  <c:v>9.5412604821795387E-3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686-401C-A5D0-8972A04B1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1874112"/>
        <c:axId val="1"/>
      </c:lineChart>
      <c:catAx>
        <c:axId val="128187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2818741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7028329471142767"/>
          <c:y val="0.33496164921132432"/>
          <c:w val="0.99232738434660228"/>
          <c:h val="0.563124124047600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1238250</xdr:colOff>
      <xdr:row>3</xdr:row>
      <xdr:rowOff>171450</xdr:rowOff>
    </xdr:to>
    <xdr:pic>
      <xdr:nvPicPr>
        <xdr:cNvPr id="1199" name="Imagen 1">
          <a:extLst>
            <a:ext uri="{FF2B5EF4-FFF2-40B4-BE49-F238E27FC236}">
              <a16:creationId xmlns:a16="http://schemas.microsoft.com/office/drawing/2014/main" id="{CACC1EB6-6E34-2EA4-DBE9-CEE75D0F5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9</xdr:row>
      <xdr:rowOff>95250</xdr:rowOff>
    </xdr:from>
    <xdr:to>
      <xdr:col>15</xdr:col>
      <xdr:colOff>400050</xdr:colOff>
      <xdr:row>27</xdr:row>
      <xdr:rowOff>9525</xdr:rowOff>
    </xdr:to>
    <xdr:graphicFrame macro="">
      <xdr:nvGraphicFramePr>
        <xdr:cNvPr id="3239" name="3 Gráfico">
          <a:extLst>
            <a:ext uri="{FF2B5EF4-FFF2-40B4-BE49-F238E27FC236}">
              <a16:creationId xmlns:a16="http://schemas.microsoft.com/office/drawing/2014/main" id="{524EA4AC-E379-8485-94BC-19410DE0C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257175</xdr:rowOff>
    </xdr:from>
    <xdr:to>
      <xdr:col>20</xdr:col>
      <xdr:colOff>28575</xdr:colOff>
      <xdr:row>33</xdr:row>
      <xdr:rowOff>171450</xdr:rowOff>
    </xdr:to>
    <xdr:graphicFrame macro="">
      <xdr:nvGraphicFramePr>
        <xdr:cNvPr id="4196" name="1 Gráfico">
          <a:extLst>
            <a:ext uri="{FF2B5EF4-FFF2-40B4-BE49-F238E27FC236}">
              <a16:creationId xmlns:a16="http://schemas.microsoft.com/office/drawing/2014/main" id="{8D4D47E9-B902-F6CD-BD48-7B586B9F3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57</xdr:row>
      <xdr:rowOff>0</xdr:rowOff>
    </xdr:from>
    <xdr:to>
      <xdr:col>4</xdr:col>
      <xdr:colOff>161925</xdr:colOff>
      <xdr:row>62</xdr:row>
      <xdr:rowOff>76200</xdr:rowOff>
    </xdr:to>
    <xdr:grpSp>
      <xdr:nvGrpSpPr>
        <xdr:cNvPr id="2667" name="3 Grupo">
          <a:extLst>
            <a:ext uri="{FF2B5EF4-FFF2-40B4-BE49-F238E27FC236}">
              <a16:creationId xmlns:a16="http://schemas.microsoft.com/office/drawing/2014/main" id="{AE31A6BC-78A8-9785-5F66-D7AE1261F58E}"/>
            </a:ext>
          </a:extLst>
        </xdr:cNvPr>
        <xdr:cNvGrpSpPr>
          <a:grpSpLocks/>
        </xdr:cNvGrpSpPr>
      </xdr:nvGrpSpPr>
      <xdr:grpSpPr bwMode="auto">
        <a:xfrm>
          <a:off x="38100" y="10982325"/>
          <a:ext cx="3467100" cy="1028700"/>
          <a:chOff x="8179054" y="4762500"/>
          <a:chExt cx="3181159" cy="1028700"/>
        </a:xfrm>
      </xdr:grpSpPr>
      <xdr:sp macro="" textlink="">
        <xdr:nvSpPr>
          <xdr:cNvPr id="5" name="4 Luna">
            <a:extLst>
              <a:ext uri="{FF2B5EF4-FFF2-40B4-BE49-F238E27FC236}">
                <a16:creationId xmlns:a16="http://schemas.microsoft.com/office/drawing/2014/main" id="{495B9BC3-46FC-CFD7-7347-F71265B5419D}"/>
              </a:ext>
            </a:extLst>
          </xdr:cNvPr>
          <xdr:cNvSpPr/>
        </xdr:nvSpPr>
        <xdr:spPr>
          <a:xfrm>
            <a:off x="8179054" y="4762500"/>
            <a:ext cx="428233" cy="876300"/>
          </a:xfrm>
          <a:prstGeom prst="moon">
            <a:avLst>
              <a:gd name="adj" fmla="val 65790"/>
            </a:avLst>
          </a:prstGeom>
          <a:solidFill>
            <a:srgbClr val="FF9933"/>
          </a:solidFill>
          <a:ln>
            <a:solidFill>
              <a:srgbClr val="FF993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ES"/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5BBD18C3-5085-641E-749A-F4CD17056078}"/>
              </a:ext>
            </a:extLst>
          </xdr:cNvPr>
          <xdr:cNvSpPr txBox="1"/>
        </xdr:nvSpPr>
        <xdr:spPr>
          <a:xfrm>
            <a:off x="8397540" y="4857750"/>
            <a:ext cx="2962673" cy="933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s-ES" sz="1400" b="1" cap="none" spc="0">
                <a:ln w="1905"/>
                <a:gradFill>
                  <a:gsLst>
                    <a:gs pos="0">
                      <a:schemeClr val="accent6">
                        <a:shade val="20000"/>
                        <a:satMod val="200000"/>
                      </a:schemeClr>
                    </a:gs>
                    <a:gs pos="78000">
                      <a:schemeClr val="accent6">
                        <a:tint val="90000"/>
                        <a:shade val="89000"/>
                        <a:satMod val="220000"/>
                      </a:schemeClr>
                    </a:gs>
                    <a:gs pos="100000">
                      <a:schemeClr val="accent6">
                        <a:tint val="12000"/>
                        <a:satMod val="255000"/>
                      </a:schemeClr>
                    </a:gs>
                  </a:gsLst>
                  <a:lin ang="5400000"/>
                </a:gradFill>
                <a:effectLst>
                  <a:innerShdw blurRad="69850" dist="43180" dir="5400000">
                    <a:srgbClr val="000000">
                      <a:alpha val="65000"/>
                    </a:srgbClr>
                  </a:innerShdw>
                </a:effectLst>
              </a:rPr>
              <a:t>La eficiencia de la gestión forestal contra incendios ha</a:t>
            </a:r>
            <a:r>
              <a:rPr lang="es-ES" sz="1400" b="1" cap="none" spc="0" baseline="0">
                <a:ln w="1905"/>
                <a:gradFill>
                  <a:gsLst>
                    <a:gs pos="0">
                      <a:schemeClr val="accent6">
                        <a:shade val="20000"/>
                        <a:satMod val="200000"/>
                      </a:schemeClr>
                    </a:gs>
                    <a:gs pos="78000">
                      <a:schemeClr val="accent6">
                        <a:tint val="90000"/>
                        <a:shade val="89000"/>
                        <a:satMod val="220000"/>
                      </a:schemeClr>
                    </a:gs>
                    <a:gs pos="100000">
                      <a:schemeClr val="accent6">
                        <a:tint val="12000"/>
                        <a:satMod val="255000"/>
                      </a:schemeClr>
                    </a:gs>
                  </a:gsLst>
                  <a:lin ang="5400000"/>
                </a:gradFill>
                <a:effectLst>
                  <a:innerShdw blurRad="69850" dist="43180" dir="5400000">
                    <a:srgbClr val="000000">
                      <a:alpha val="65000"/>
                    </a:srgbClr>
                  </a:innerShdw>
                </a:effectLst>
              </a:rPr>
              <a:t> aumentado durante el periodo 2000-2014</a:t>
            </a:r>
            <a:r>
              <a:rPr lang="es-ES" sz="1200" b="1" cap="none" spc="0" baseline="0">
                <a:ln w="1905"/>
                <a:gradFill>
                  <a:gsLst>
                    <a:gs pos="0">
                      <a:schemeClr val="accent6">
                        <a:shade val="20000"/>
                        <a:satMod val="200000"/>
                      </a:schemeClr>
                    </a:gs>
                    <a:gs pos="78000">
                      <a:schemeClr val="accent6">
                        <a:tint val="90000"/>
                        <a:shade val="89000"/>
                        <a:satMod val="220000"/>
                      </a:schemeClr>
                    </a:gs>
                    <a:gs pos="100000">
                      <a:schemeClr val="accent6">
                        <a:tint val="12000"/>
                        <a:satMod val="255000"/>
                      </a:schemeClr>
                    </a:gs>
                  </a:gsLst>
                  <a:lin ang="5400000"/>
                </a:gradFill>
                <a:effectLst>
                  <a:innerShdw blurRad="69850" dist="43180" dir="5400000">
                    <a:srgbClr val="000000">
                      <a:alpha val="65000"/>
                    </a:srgbClr>
                  </a:innerShdw>
                </a:effectLst>
              </a:rPr>
              <a:t>.</a:t>
            </a:r>
            <a:endParaRPr lang="es-ES" sz="1200" b="1"/>
          </a:p>
        </xdr:txBody>
      </xdr:sp>
    </xdr:grpSp>
    <xdr:clientData/>
  </xdr:twoCellAnchor>
  <xdr:twoCellAnchor>
    <xdr:from>
      <xdr:col>0</xdr:col>
      <xdr:colOff>285750</xdr:colOff>
      <xdr:row>27</xdr:row>
      <xdr:rowOff>180975</xdr:rowOff>
    </xdr:from>
    <xdr:to>
      <xdr:col>8</xdr:col>
      <xdr:colOff>19050</xdr:colOff>
      <xdr:row>52</xdr:row>
      <xdr:rowOff>85725</xdr:rowOff>
    </xdr:to>
    <xdr:graphicFrame macro="">
      <xdr:nvGraphicFramePr>
        <xdr:cNvPr id="2668" name="1 Gráfico">
          <a:extLst>
            <a:ext uri="{FF2B5EF4-FFF2-40B4-BE49-F238E27FC236}">
              <a16:creationId xmlns:a16="http://schemas.microsoft.com/office/drawing/2014/main" id="{0503750B-1EFA-3EEF-0F2F-DC4F4CD2B6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30</xdr:row>
      <xdr:rowOff>0</xdr:rowOff>
    </xdr:from>
    <xdr:to>
      <xdr:col>4</xdr:col>
      <xdr:colOff>247650</xdr:colOff>
      <xdr:row>50</xdr:row>
      <xdr:rowOff>95250</xdr:rowOff>
    </xdr:to>
    <xdr:graphicFrame macro="">
      <xdr:nvGraphicFramePr>
        <xdr:cNvPr id="5311" name="2 Gráfico">
          <a:extLst>
            <a:ext uri="{FF2B5EF4-FFF2-40B4-BE49-F238E27FC236}">
              <a16:creationId xmlns:a16="http://schemas.microsoft.com/office/drawing/2014/main" id="{1DB8D71C-C50A-C4E0-F250-00BE6D44E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514350</xdr:colOff>
      <xdr:row>0</xdr:row>
      <xdr:rowOff>133350</xdr:rowOff>
    </xdr:from>
    <xdr:to>
      <xdr:col>15</xdr:col>
      <xdr:colOff>466725</xdr:colOff>
      <xdr:row>28</xdr:row>
      <xdr:rowOff>19050</xdr:rowOff>
    </xdr:to>
    <xdr:graphicFrame macro="">
      <xdr:nvGraphicFramePr>
        <xdr:cNvPr id="5312" name="3 Gráfico">
          <a:extLst>
            <a:ext uri="{FF2B5EF4-FFF2-40B4-BE49-F238E27FC236}">
              <a16:creationId xmlns:a16="http://schemas.microsoft.com/office/drawing/2014/main" id="{813CA3C7-4C99-8C25-B38D-A258EB194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1</xdr:row>
      <xdr:rowOff>85725</xdr:rowOff>
    </xdr:from>
    <xdr:to>
      <xdr:col>12</xdr:col>
      <xdr:colOff>742950</xdr:colOff>
      <xdr:row>21</xdr:row>
      <xdr:rowOff>9525</xdr:rowOff>
    </xdr:to>
    <xdr:graphicFrame macro="">
      <xdr:nvGraphicFramePr>
        <xdr:cNvPr id="6238" name="1 Gráfico">
          <a:extLst>
            <a:ext uri="{FF2B5EF4-FFF2-40B4-BE49-F238E27FC236}">
              <a16:creationId xmlns:a16="http://schemas.microsoft.com/office/drawing/2014/main" id="{EA0F9FE3-93A5-7ADA-12D1-DEDE8C988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5"/>
  <sheetViews>
    <sheetView showGridLines="0" tabSelected="1" workbookViewId="0">
      <selection activeCell="A17" sqref="A17"/>
    </sheetView>
  </sheetViews>
  <sheetFormatPr baseColWidth="10" defaultRowHeight="15" x14ac:dyDescent="0.25"/>
  <cols>
    <col min="1" max="1" width="27.140625" customWidth="1"/>
    <col min="2" max="2" width="111.5703125" customWidth="1"/>
  </cols>
  <sheetData>
    <row r="5" spans="1:2" ht="15.75" x14ac:dyDescent="0.25">
      <c r="A5" s="1" t="s">
        <v>12</v>
      </c>
      <c r="B5" s="9" t="s">
        <v>29</v>
      </c>
    </row>
    <row r="6" spans="1:2" ht="15.75" x14ac:dyDescent="0.25">
      <c r="A6" s="1" t="s">
        <v>13</v>
      </c>
      <c r="B6" s="9" t="s">
        <v>47</v>
      </c>
    </row>
    <row r="7" spans="1:2" ht="31.5" x14ac:dyDescent="0.25">
      <c r="A7" s="1" t="s">
        <v>14</v>
      </c>
      <c r="B7" s="10" t="s">
        <v>48</v>
      </c>
    </row>
    <row r="8" spans="1:2" ht="15.75" x14ac:dyDescent="0.25">
      <c r="A8" s="1" t="s">
        <v>15</v>
      </c>
      <c r="B8" s="48" t="s">
        <v>54</v>
      </c>
    </row>
    <row r="9" spans="1:2" ht="15.75" x14ac:dyDescent="0.25">
      <c r="A9" s="1" t="s">
        <v>16</v>
      </c>
      <c r="B9" s="11" t="s">
        <v>23</v>
      </c>
    </row>
    <row r="10" spans="1:2" ht="15.75" x14ac:dyDescent="0.25">
      <c r="A10" s="1" t="s">
        <v>17</v>
      </c>
      <c r="B10" s="11" t="s">
        <v>24</v>
      </c>
    </row>
    <row r="11" spans="1:2" ht="63" customHeight="1" x14ac:dyDescent="0.25">
      <c r="A11" s="1" t="s">
        <v>18</v>
      </c>
      <c r="B11" s="9" t="s">
        <v>27</v>
      </c>
    </row>
    <row r="12" spans="1:2" ht="15.75" x14ac:dyDescent="0.25">
      <c r="A12" s="1" t="s">
        <v>19</v>
      </c>
      <c r="B12" s="12" t="s">
        <v>49</v>
      </c>
    </row>
    <row r="13" spans="1:2" ht="15.75" x14ac:dyDescent="0.25">
      <c r="A13" s="1" t="s">
        <v>20</v>
      </c>
      <c r="B13" s="12" t="s">
        <v>50</v>
      </c>
    </row>
    <row r="14" spans="1:2" ht="15.75" x14ac:dyDescent="0.25">
      <c r="A14" s="1" t="s">
        <v>21</v>
      </c>
      <c r="B14" s="12" t="s">
        <v>25</v>
      </c>
    </row>
    <row r="15" spans="1:2" ht="15.75" x14ac:dyDescent="0.25">
      <c r="A15" s="1" t="s">
        <v>22</v>
      </c>
      <c r="B15" s="12" t="s">
        <v>26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showGridLines="0" workbookViewId="0">
      <selection activeCell="W18" sqref="W18"/>
    </sheetView>
  </sheetViews>
  <sheetFormatPr baseColWidth="10" defaultRowHeight="15" x14ac:dyDescent="0.25"/>
  <cols>
    <col min="1" max="1" width="16.28515625" style="5" bestFit="1" customWidth="1"/>
    <col min="2" max="7" width="9" style="5" bestFit="1" customWidth="1"/>
    <col min="8" max="8" width="8" style="5" bestFit="1" customWidth="1"/>
    <col min="9" max="9" width="9" style="5" bestFit="1" customWidth="1"/>
    <col min="10" max="10" width="8" style="5" bestFit="1" customWidth="1"/>
    <col min="11" max="11" width="9" style="5" bestFit="1" customWidth="1"/>
    <col min="12" max="12" width="8" style="5" bestFit="1" customWidth="1"/>
    <col min="13" max="14" width="9" style="5" bestFit="1" customWidth="1"/>
    <col min="15" max="16" width="8" style="5" bestFit="1" customWidth="1"/>
    <col min="17" max="17" width="9" style="5" customWidth="1"/>
    <col min="18" max="19" width="9.140625" style="5" bestFit="1" customWidth="1"/>
    <col min="20" max="20" width="8.140625" style="5" bestFit="1" customWidth="1"/>
    <col min="21" max="21" width="9.140625" style="5" bestFit="1" customWidth="1"/>
    <col min="22" max="22" width="8.140625" style="5" bestFit="1" customWidth="1"/>
    <col min="23" max="24" width="5" style="5" bestFit="1" customWidth="1"/>
    <col min="25" max="16384" width="11.42578125" style="5"/>
  </cols>
  <sheetData>
    <row r="1" spans="1:24" s="11" customFormat="1" ht="15.75" x14ac:dyDescent="0.25">
      <c r="A1" s="67" t="s">
        <v>31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24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24" x14ac:dyDescent="0.25">
      <c r="A3" s="15"/>
      <c r="B3" s="68" t="s">
        <v>30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</row>
    <row r="4" spans="1:24" x14ac:dyDescent="0.25">
      <c r="A4" s="16" t="s">
        <v>5</v>
      </c>
      <c r="B4" s="19">
        <v>2000</v>
      </c>
      <c r="C4" s="19">
        <v>2001</v>
      </c>
      <c r="D4" s="19">
        <v>2002</v>
      </c>
      <c r="E4" s="19">
        <v>2003</v>
      </c>
      <c r="F4" s="19">
        <v>2004</v>
      </c>
      <c r="G4" s="19">
        <v>2005</v>
      </c>
      <c r="H4" s="19">
        <v>2006</v>
      </c>
      <c r="I4" s="19">
        <v>2007</v>
      </c>
      <c r="J4" s="19">
        <v>2008</v>
      </c>
      <c r="K4" s="19">
        <v>2009</v>
      </c>
      <c r="L4" s="19">
        <v>2010</v>
      </c>
      <c r="M4" s="19">
        <v>2011</v>
      </c>
      <c r="N4" s="19">
        <v>2012</v>
      </c>
      <c r="O4" s="19">
        <v>2013</v>
      </c>
      <c r="P4" s="19">
        <v>2014</v>
      </c>
      <c r="Q4" s="19">
        <v>2015</v>
      </c>
      <c r="R4" s="19">
        <v>2016</v>
      </c>
      <c r="S4" s="19">
        <v>2017</v>
      </c>
      <c r="T4" s="19">
        <v>2018</v>
      </c>
      <c r="U4" s="19">
        <v>2019</v>
      </c>
      <c r="V4" s="19">
        <v>2020</v>
      </c>
      <c r="W4" s="19">
        <v>2021</v>
      </c>
      <c r="X4" s="19">
        <v>2022</v>
      </c>
    </row>
    <row r="5" spans="1:24" x14ac:dyDescent="0.25">
      <c r="A5" s="17" t="s">
        <v>6</v>
      </c>
      <c r="B5" s="17">
        <v>701.95</v>
      </c>
      <c r="C5" s="17">
        <v>624.52</v>
      </c>
      <c r="D5" s="17">
        <v>702.11</v>
      </c>
      <c r="E5" s="17">
        <v>660.92</v>
      </c>
      <c r="F5" s="17">
        <v>688.57</v>
      </c>
      <c r="G5" s="17">
        <v>929.01</v>
      </c>
      <c r="H5" s="17">
        <v>703.27</v>
      </c>
      <c r="I5" s="17">
        <v>297.70999999999998</v>
      </c>
      <c r="J5" s="17">
        <v>259.44</v>
      </c>
      <c r="K5" s="18">
        <v>442.35</v>
      </c>
      <c r="L5" s="18">
        <v>370.63</v>
      </c>
      <c r="M5" s="18">
        <v>646.29</v>
      </c>
      <c r="N5" s="18">
        <v>549.46</v>
      </c>
      <c r="O5" s="18">
        <v>432.09</v>
      </c>
      <c r="P5" s="18">
        <v>296.32</v>
      </c>
      <c r="Q5" s="13">
        <v>400.25</v>
      </c>
      <c r="R5" s="18">
        <v>310.42</v>
      </c>
      <c r="S5" s="58">
        <v>445.57</v>
      </c>
      <c r="T5" s="58">
        <v>206.79</v>
      </c>
      <c r="U5" s="58">
        <v>282.08</v>
      </c>
      <c r="V5" s="58">
        <v>172.49</v>
      </c>
      <c r="W5" s="58"/>
      <c r="X5" s="58"/>
    </row>
    <row r="6" spans="1:24" x14ac:dyDescent="0.25">
      <c r="A6" s="17" t="s">
        <v>7</v>
      </c>
      <c r="B6" s="17">
        <v>23911.25</v>
      </c>
      <c r="C6" s="17">
        <v>13530.67</v>
      </c>
      <c r="D6" s="17">
        <f>25196.91-D7-D5</f>
        <v>18820.57</v>
      </c>
      <c r="E6" s="17">
        <f>53673.03-E7-E5</f>
        <v>17442.5</v>
      </c>
      <c r="F6" s="17">
        <f>51732.17-F7-F5</f>
        <v>16564.949999999997</v>
      </c>
      <c r="G6" s="17">
        <f>69396.79-G7-G5</f>
        <v>28353.909999999993</v>
      </c>
      <c r="H6" s="17">
        <f>71064.87-H7-H5</f>
        <v>29370.499999999996</v>
      </c>
      <c r="I6" s="17">
        <f>29408.86-I7-I5</f>
        <v>5469.1900000000014</v>
      </c>
      <c r="J6" s="17">
        <f>8443.49-J7-J5</f>
        <v>5251.0199999999995</v>
      </c>
      <c r="K6" s="18">
        <v>10416.44</v>
      </c>
      <c r="L6" s="18">
        <v>6910.4900000000007</v>
      </c>
      <c r="M6" s="18">
        <v>14473.3</v>
      </c>
      <c r="N6" s="18">
        <v>15886.88</v>
      </c>
      <c r="O6" s="18">
        <v>9238.85</v>
      </c>
      <c r="P6" s="18">
        <v>5619.34</v>
      </c>
      <c r="Q6" s="13">
        <v>14524.62</v>
      </c>
      <c r="R6" s="18">
        <v>10084.15</v>
      </c>
      <c r="S6" s="58">
        <v>16487.59</v>
      </c>
      <c r="T6" s="58">
        <v>2781.2</v>
      </c>
      <c r="U6" s="58">
        <v>9630.99</v>
      </c>
      <c r="V6" s="58">
        <v>4491.99</v>
      </c>
      <c r="W6" s="58"/>
      <c r="X6" s="58"/>
    </row>
    <row r="7" spans="1:24" x14ac:dyDescent="0.25">
      <c r="A7" s="17" t="s">
        <v>8</v>
      </c>
      <c r="B7" s="17">
        <v>21287.21</v>
      </c>
      <c r="C7" s="17">
        <v>5014.3100000000004</v>
      </c>
      <c r="D7" s="17">
        <v>5674.23</v>
      </c>
      <c r="E7" s="17">
        <v>35569.61</v>
      </c>
      <c r="F7" s="17">
        <v>34478.65</v>
      </c>
      <c r="G7" s="17">
        <v>40113.870000000003</v>
      </c>
      <c r="H7" s="17">
        <v>40991.1</v>
      </c>
      <c r="I7" s="17">
        <v>23641.96</v>
      </c>
      <c r="J7" s="17">
        <v>2933.03</v>
      </c>
      <c r="K7" s="18">
        <v>29543.69</v>
      </c>
      <c r="L7" s="18">
        <v>2903.79</v>
      </c>
      <c r="M7" s="18">
        <v>3727.93</v>
      </c>
      <c r="N7" s="18">
        <v>66623.509999999995</v>
      </c>
      <c r="O7" s="18">
        <v>8033.32</v>
      </c>
      <c r="P7" s="18">
        <v>2368.14</v>
      </c>
      <c r="Q7" s="13">
        <v>17952.22</v>
      </c>
      <c r="R7" s="18">
        <v>13081.65</v>
      </c>
      <c r="S7" s="58">
        <v>46732.28</v>
      </c>
      <c r="T7" s="58">
        <v>4347.16</v>
      </c>
      <c r="U7" s="58">
        <v>10266.64</v>
      </c>
      <c r="V7" s="58">
        <v>2255.89</v>
      </c>
      <c r="W7" s="58"/>
      <c r="X7" s="58"/>
    </row>
    <row r="8" spans="1:24" x14ac:dyDescent="0.25">
      <c r="R8" s="66"/>
      <c r="S8" s="72" t="s">
        <v>28</v>
      </c>
      <c r="T8" s="73"/>
      <c r="U8" s="73"/>
      <c r="V8" s="74"/>
      <c r="W8" s="70" t="s">
        <v>56</v>
      </c>
      <c r="X8" s="71"/>
    </row>
    <row r="9" spans="1:24" x14ac:dyDescent="0.25">
      <c r="A9" s="35" t="s">
        <v>55</v>
      </c>
      <c r="Q9" s="35"/>
      <c r="R9" s="7"/>
      <c r="S9" s="7"/>
      <c r="T9" s="7"/>
      <c r="U9" s="7"/>
    </row>
    <row r="10" spans="1:24" x14ac:dyDescent="0.25">
      <c r="Q10" s="35"/>
    </row>
    <row r="11" spans="1:24" x14ac:dyDescent="0.25">
      <c r="Q11" s="35"/>
      <c r="R11" s="7"/>
      <c r="S11" s="7"/>
      <c r="T11" s="7"/>
      <c r="U11" s="7"/>
    </row>
    <row r="12" spans="1:24" x14ac:dyDescent="0.25">
      <c r="Q12" s="35"/>
    </row>
    <row r="13" spans="1:24" x14ac:dyDescent="0.25">
      <c r="Q13" s="35"/>
    </row>
    <row r="14" spans="1:24" x14ac:dyDescent="0.25">
      <c r="Q14" s="35"/>
    </row>
    <row r="15" spans="1:24" x14ac:dyDescent="0.25">
      <c r="Q15" s="35"/>
    </row>
    <row r="16" spans="1:24" x14ac:dyDescent="0.25">
      <c r="Q16" s="35"/>
    </row>
    <row r="17" spans="17:17" x14ac:dyDescent="0.25">
      <c r="Q17" s="35"/>
    </row>
    <row r="18" spans="17:17" x14ac:dyDescent="0.25">
      <c r="Q18" s="35"/>
    </row>
    <row r="19" spans="17:17" x14ac:dyDescent="0.25">
      <c r="Q19" s="35"/>
    </row>
    <row r="20" spans="17:17" x14ac:dyDescent="0.25">
      <c r="Q20" s="35"/>
    </row>
    <row r="21" spans="17:17" x14ac:dyDescent="0.25">
      <c r="Q21" s="35"/>
    </row>
    <row r="22" spans="17:17" x14ac:dyDescent="0.25">
      <c r="Q22" s="35"/>
    </row>
    <row r="23" spans="17:17" x14ac:dyDescent="0.25">
      <c r="Q23" s="35"/>
    </row>
    <row r="24" spans="17:17" x14ac:dyDescent="0.25">
      <c r="Q24" s="35"/>
    </row>
    <row r="25" spans="17:17" x14ac:dyDescent="0.25">
      <c r="Q25" s="35"/>
    </row>
    <row r="26" spans="17:17" x14ac:dyDescent="0.25">
      <c r="Q26" s="35"/>
    </row>
    <row r="27" spans="17:17" x14ac:dyDescent="0.25">
      <c r="Q27" s="35"/>
    </row>
    <row r="28" spans="17:17" x14ac:dyDescent="0.25">
      <c r="Q28" s="35"/>
    </row>
    <row r="29" spans="17:17" x14ac:dyDescent="0.25">
      <c r="Q29" s="35"/>
    </row>
    <row r="30" spans="17:17" x14ac:dyDescent="0.25">
      <c r="Q30" s="35"/>
    </row>
    <row r="31" spans="17:17" x14ac:dyDescent="0.25">
      <c r="Q31" s="35"/>
    </row>
    <row r="32" spans="17:17" x14ac:dyDescent="0.25">
      <c r="Q32" s="35"/>
    </row>
    <row r="33" spans="17:17" x14ac:dyDescent="0.25">
      <c r="Q33" s="35"/>
    </row>
    <row r="34" spans="17:17" x14ac:dyDescent="0.25">
      <c r="Q34" s="35"/>
    </row>
    <row r="35" spans="17:17" x14ac:dyDescent="0.25">
      <c r="Q35" s="35"/>
    </row>
    <row r="36" spans="17:17" x14ac:dyDescent="0.25">
      <c r="Q36" s="35"/>
    </row>
    <row r="37" spans="17:17" x14ac:dyDescent="0.25">
      <c r="Q37" s="35"/>
    </row>
    <row r="38" spans="17:17" x14ac:dyDescent="0.25">
      <c r="Q38" s="35"/>
    </row>
    <row r="39" spans="17:17" x14ac:dyDescent="0.25">
      <c r="Q39" s="35"/>
    </row>
    <row r="40" spans="17:17" x14ac:dyDescent="0.25">
      <c r="Q40" s="35"/>
    </row>
    <row r="41" spans="17:17" x14ac:dyDescent="0.25">
      <c r="Q41" s="35"/>
    </row>
    <row r="42" spans="17:17" x14ac:dyDescent="0.25">
      <c r="Q42" s="35"/>
    </row>
    <row r="43" spans="17:17" x14ac:dyDescent="0.25">
      <c r="Q43" s="35"/>
    </row>
    <row r="44" spans="17:17" x14ac:dyDescent="0.25">
      <c r="Q44" s="35"/>
    </row>
    <row r="45" spans="17:17" x14ac:dyDescent="0.25">
      <c r="Q45" s="35"/>
    </row>
    <row r="46" spans="17:17" x14ac:dyDescent="0.25">
      <c r="Q46" s="35"/>
    </row>
    <row r="47" spans="17:17" x14ac:dyDescent="0.25">
      <c r="Q47" s="35"/>
    </row>
    <row r="48" spans="17:17" x14ac:dyDescent="0.25">
      <c r="Q48" s="35"/>
    </row>
    <row r="49" spans="17:17" x14ac:dyDescent="0.25">
      <c r="Q49" s="35"/>
    </row>
    <row r="50" spans="17:17" x14ac:dyDescent="0.25">
      <c r="Q50" s="35"/>
    </row>
    <row r="51" spans="17:17" x14ac:dyDescent="0.25">
      <c r="Q51" s="35"/>
    </row>
    <row r="52" spans="17:17" x14ac:dyDescent="0.25">
      <c r="Q52" s="35"/>
    </row>
    <row r="53" spans="17:17" x14ac:dyDescent="0.25">
      <c r="Q53" s="35"/>
    </row>
    <row r="54" spans="17:17" x14ac:dyDescent="0.25">
      <c r="Q54" s="35"/>
    </row>
    <row r="55" spans="17:17" x14ac:dyDescent="0.25">
      <c r="Q55" s="35"/>
    </row>
    <row r="56" spans="17:17" x14ac:dyDescent="0.25">
      <c r="Q56" s="35"/>
    </row>
    <row r="57" spans="17:17" x14ac:dyDescent="0.25">
      <c r="Q57" s="35"/>
    </row>
    <row r="58" spans="17:17" x14ac:dyDescent="0.25">
      <c r="Q58" s="35"/>
    </row>
    <row r="59" spans="17:17" x14ac:dyDescent="0.25">
      <c r="Q59" s="35"/>
    </row>
    <row r="60" spans="17:17" x14ac:dyDescent="0.25">
      <c r="Q60" s="35"/>
    </row>
    <row r="61" spans="17:17" x14ac:dyDescent="0.25">
      <c r="Q61" s="35"/>
    </row>
    <row r="62" spans="17:17" x14ac:dyDescent="0.25">
      <c r="Q62" s="35"/>
    </row>
    <row r="63" spans="17:17" x14ac:dyDescent="0.25">
      <c r="Q63" s="35"/>
    </row>
    <row r="64" spans="17:17" x14ac:dyDescent="0.25">
      <c r="Q64" s="35"/>
    </row>
    <row r="65" spans="17:17" x14ac:dyDescent="0.25">
      <c r="Q65" s="35"/>
    </row>
    <row r="66" spans="17:17" x14ac:dyDescent="0.25">
      <c r="Q66" s="35"/>
    </row>
    <row r="67" spans="17:17" x14ac:dyDescent="0.25">
      <c r="Q67" s="35"/>
    </row>
    <row r="68" spans="17:17" x14ac:dyDescent="0.25">
      <c r="Q68" s="35"/>
    </row>
    <row r="69" spans="17:17" x14ac:dyDescent="0.25">
      <c r="Q69" s="35"/>
    </row>
  </sheetData>
  <mergeCells count="4">
    <mergeCell ref="A1:P1"/>
    <mergeCell ref="B3:W3"/>
    <mergeCell ref="W8:X8"/>
    <mergeCell ref="S8:V8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90" zoomScaleNormal="90" workbookViewId="0">
      <selection activeCell="A31" sqref="A31"/>
    </sheetView>
  </sheetViews>
  <sheetFormatPr baseColWidth="10" defaultRowHeight="15" x14ac:dyDescent="0.25"/>
  <cols>
    <col min="1" max="1" width="6.42578125" style="15" customWidth="1"/>
    <col min="2" max="2" width="15.42578125" style="15" customWidth="1"/>
    <col min="3" max="3" width="16.7109375" style="15" customWidth="1"/>
    <col min="4" max="4" width="19.85546875" style="15" customWidth="1"/>
    <col min="5" max="5" width="21.5703125" style="15" customWidth="1"/>
    <col min="6" max="16384" width="11.42578125" style="15"/>
  </cols>
  <sheetData>
    <row r="1" spans="1:7" s="34" customFormat="1" ht="15.75" x14ac:dyDescent="0.25">
      <c r="A1" s="33" t="s">
        <v>53</v>
      </c>
    </row>
    <row r="3" spans="1:7" ht="30" customHeight="1" x14ac:dyDescent="0.25">
      <c r="A3" s="55" t="s">
        <v>33</v>
      </c>
      <c r="B3" s="55" t="s">
        <v>44</v>
      </c>
      <c r="C3" s="55" t="s">
        <v>45</v>
      </c>
      <c r="D3" s="55" t="s">
        <v>46</v>
      </c>
      <c r="E3" s="31"/>
    </row>
    <row r="4" spans="1:7" x14ac:dyDescent="0.25">
      <c r="A4" s="25">
        <v>2000</v>
      </c>
      <c r="B4" s="24">
        <v>46138.17</v>
      </c>
      <c r="C4" s="24">
        <v>142209.79</v>
      </c>
      <c r="D4" s="4">
        <v>188347.96</v>
      </c>
      <c r="E4" s="32"/>
      <c r="F4" s="32"/>
    </row>
    <row r="5" spans="1:7" x14ac:dyDescent="0.25">
      <c r="A5" s="25">
        <v>2001</v>
      </c>
      <c r="B5" s="24">
        <v>19363.349999999999</v>
      </c>
      <c r="C5" s="24">
        <v>73934.19</v>
      </c>
      <c r="D5" s="4">
        <v>93297.540000000008</v>
      </c>
      <c r="E5" s="32"/>
      <c r="F5" s="32"/>
    </row>
    <row r="6" spans="1:7" x14ac:dyDescent="0.25">
      <c r="A6" s="25">
        <v>2002</v>
      </c>
      <c r="B6" s="26">
        <v>25196.91</v>
      </c>
      <c r="C6" s="26">
        <v>82267.14</v>
      </c>
      <c r="D6" s="27">
        <v>107464.05</v>
      </c>
      <c r="E6" s="32"/>
    </row>
    <row r="7" spans="1:7" x14ac:dyDescent="0.25">
      <c r="A7" s="25">
        <v>2003</v>
      </c>
      <c r="B7" s="26">
        <v>53673.03</v>
      </c>
      <c r="C7" s="26">
        <v>94499.44</v>
      </c>
      <c r="D7" s="27">
        <v>148172.47</v>
      </c>
      <c r="E7" s="32"/>
    </row>
    <row r="8" spans="1:7" x14ac:dyDescent="0.25">
      <c r="A8" s="25">
        <v>2004</v>
      </c>
      <c r="B8" s="26">
        <v>51732.17</v>
      </c>
      <c r="C8" s="26">
        <v>82460.47</v>
      </c>
      <c r="D8" s="27">
        <v>134192.64000000001</v>
      </c>
      <c r="E8" s="32"/>
    </row>
    <row r="9" spans="1:7" x14ac:dyDescent="0.25">
      <c r="A9" s="25">
        <v>2005</v>
      </c>
      <c r="B9" s="26">
        <v>69396.789999999994</v>
      </c>
      <c r="C9" s="26">
        <v>119300.7</v>
      </c>
      <c r="D9" s="27">
        <v>188697.49</v>
      </c>
      <c r="E9" s="32"/>
    </row>
    <row r="10" spans="1:7" x14ac:dyDescent="0.25">
      <c r="A10" s="25">
        <v>2006</v>
      </c>
      <c r="B10" s="26">
        <v>71064.87</v>
      </c>
      <c r="C10" s="26">
        <v>84279.96</v>
      </c>
      <c r="D10" s="27">
        <v>155344.83000000002</v>
      </c>
      <c r="E10" s="32"/>
    </row>
    <row r="11" spans="1:7" x14ac:dyDescent="0.25">
      <c r="A11" s="25">
        <v>2007</v>
      </c>
      <c r="B11" s="26">
        <v>29408.86</v>
      </c>
      <c r="C11" s="26">
        <v>56713.17</v>
      </c>
      <c r="D11" s="27">
        <v>86122.03</v>
      </c>
      <c r="E11" s="32"/>
    </row>
    <row r="12" spans="1:7" x14ac:dyDescent="0.25">
      <c r="A12" s="25">
        <v>2008</v>
      </c>
      <c r="B12" s="26">
        <v>8443.49</v>
      </c>
      <c r="C12" s="26">
        <v>41878.6</v>
      </c>
      <c r="D12" s="27">
        <v>50322.09</v>
      </c>
      <c r="E12" s="32"/>
      <c r="G12" s="32"/>
    </row>
    <row r="13" spans="1:7" x14ac:dyDescent="0.25">
      <c r="A13" s="25">
        <v>2009</v>
      </c>
      <c r="B13" s="26">
        <v>40402.480000000003</v>
      </c>
      <c r="C13" s="26">
        <v>79691.73000000001</v>
      </c>
      <c r="D13" s="27">
        <v>120094.21</v>
      </c>
      <c r="E13" s="32"/>
      <c r="G13" s="32"/>
    </row>
    <row r="14" spans="1:7" x14ac:dyDescent="0.25">
      <c r="A14" s="25">
        <v>2010</v>
      </c>
      <c r="B14" s="26">
        <v>10184.91</v>
      </c>
      <c r="C14" s="26">
        <v>44584.97</v>
      </c>
      <c r="D14" s="27">
        <v>54769.88</v>
      </c>
      <c r="E14" s="32"/>
      <c r="G14" s="32"/>
    </row>
    <row r="15" spans="1:7" x14ac:dyDescent="0.25">
      <c r="A15" s="25">
        <v>2011</v>
      </c>
      <c r="B15" s="26">
        <v>18847.52</v>
      </c>
      <c r="C15" s="26">
        <v>83313.81</v>
      </c>
      <c r="D15" s="27">
        <v>102161.33</v>
      </c>
      <c r="E15" s="32"/>
      <c r="G15" s="32"/>
    </row>
    <row r="16" spans="1:7" x14ac:dyDescent="0.25">
      <c r="A16" s="25">
        <v>2012</v>
      </c>
      <c r="B16" s="26">
        <v>83059.850000000006</v>
      </c>
      <c r="C16" s="26">
        <v>135896.74</v>
      </c>
      <c r="D16" s="27">
        <v>218956.59</v>
      </c>
      <c r="E16" s="32"/>
      <c r="G16" s="32"/>
    </row>
    <row r="17" spans="1:7" x14ac:dyDescent="0.25">
      <c r="A17" s="23">
        <v>2013</v>
      </c>
      <c r="B17" s="26">
        <v>17704.259999999998</v>
      </c>
      <c r="C17" s="24">
        <v>43986.350000000006</v>
      </c>
      <c r="D17" s="27">
        <v>61690.61</v>
      </c>
      <c r="E17" s="32"/>
      <c r="G17" s="32"/>
    </row>
    <row r="18" spans="1:7" x14ac:dyDescent="0.25">
      <c r="A18" s="23">
        <v>2014</v>
      </c>
      <c r="B18" s="26">
        <v>8283.7999999999993</v>
      </c>
      <c r="C18" s="24">
        <v>40434.03</v>
      </c>
      <c r="D18" s="27">
        <v>48717.83</v>
      </c>
      <c r="E18" s="32"/>
      <c r="G18" s="32"/>
    </row>
    <row r="19" spans="1:7" x14ac:dyDescent="0.25">
      <c r="A19" s="23">
        <v>2015</v>
      </c>
      <c r="B19" s="26">
        <v>32877.089999999997</v>
      </c>
      <c r="C19" s="24">
        <v>76905.760000000009</v>
      </c>
      <c r="D19" s="27">
        <v>109782.85</v>
      </c>
      <c r="E19" s="32"/>
      <c r="G19" s="32"/>
    </row>
    <row r="20" spans="1:7" x14ac:dyDescent="0.25">
      <c r="A20" s="23">
        <v>2016</v>
      </c>
      <c r="B20" s="24">
        <v>23476.22</v>
      </c>
      <c r="C20" s="27">
        <v>45769.200000000004</v>
      </c>
      <c r="D20" s="4">
        <f t="shared" ref="D20:D26" si="0">B20+C20</f>
        <v>69245.420000000013</v>
      </c>
      <c r="G20" s="32"/>
    </row>
    <row r="21" spans="1:7" x14ac:dyDescent="0.25">
      <c r="A21" s="23">
        <v>2017</v>
      </c>
      <c r="B21" s="24">
        <v>63665.54</v>
      </c>
      <c r="C21" s="4">
        <v>108731.94</v>
      </c>
      <c r="D21" s="4">
        <f t="shared" si="0"/>
        <v>172397.48</v>
      </c>
      <c r="E21" s="15" t="s">
        <v>52</v>
      </c>
      <c r="G21" s="32"/>
    </row>
    <row r="22" spans="1:7" x14ac:dyDescent="0.25">
      <c r="A22" s="23">
        <v>2018</v>
      </c>
      <c r="B22" s="24">
        <v>7335.15</v>
      </c>
      <c r="C22" s="4">
        <v>21042.37</v>
      </c>
      <c r="D22" s="4">
        <f t="shared" si="0"/>
        <v>28377.519999999997</v>
      </c>
      <c r="E22" s="15" t="s">
        <v>52</v>
      </c>
      <c r="G22" s="32"/>
    </row>
    <row r="23" spans="1:7" x14ac:dyDescent="0.25">
      <c r="A23" s="23">
        <v>2019</v>
      </c>
      <c r="B23" s="59">
        <v>25173.221500000102</v>
      </c>
      <c r="C23" s="4">
        <v>59096.3</v>
      </c>
      <c r="D23" s="4">
        <f t="shared" si="0"/>
        <v>84269.521500000104</v>
      </c>
      <c r="E23" s="15" t="s">
        <v>52</v>
      </c>
    </row>
    <row r="24" spans="1:7" x14ac:dyDescent="0.25">
      <c r="A24" s="19">
        <v>2020</v>
      </c>
      <c r="B24" s="4">
        <v>17428.756700000049</v>
      </c>
      <c r="C24" s="4">
        <v>49889.46</v>
      </c>
      <c r="D24" s="4">
        <f t="shared" si="0"/>
        <v>67318.216700000048</v>
      </c>
      <c r="E24" s="15" t="s">
        <v>52</v>
      </c>
    </row>
    <row r="25" spans="1:7" x14ac:dyDescent="0.25">
      <c r="A25" s="19">
        <v>2021</v>
      </c>
      <c r="B25" s="4">
        <v>24505.882300000001</v>
      </c>
      <c r="C25" s="4">
        <v>63460.21</v>
      </c>
      <c r="D25" s="4">
        <f t="shared" si="0"/>
        <v>87966.092300000004</v>
      </c>
      <c r="E25" s="15" t="s">
        <v>52</v>
      </c>
    </row>
    <row r="26" spans="1:7" x14ac:dyDescent="0.25">
      <c r="A26" s="19">
        <v>2022</v>
      </c>
      <c r="B26" s="4">
        <v>115175.31660000001</v>
      </c>
      <c r="C26" s="4">
        <v>152771.57</v>
      </c>
      <c r="D26" s="4">
        <f t="shared" si="0"/>
        <v>267946.88660000003</v>
      </c>
      <c r="E26" s="15" t="s">
        <v>52</v>
      </c>
    </row>
    <row r="27" spans="1:7" x14ac:dyDescent="0.25">
      <c r="A27" s="50" t="s">
        <v>35</v>
      </c>
      <c r="B27" s="49">
        <f>SUM(B4:B26)</f>
        <v>862537.63710000017</v>
      </c>
      <c r="C27" s="49">
        <f>SUM(C4:C26)</f>
        <v>1783117.9000000001</v>
      </c>
      <c r="D27" s="49">
        <f>SUM(D4:D26)</f>
        <v>2645655.5371000008</v>
      </c>
    </row>
    <row r="28" spans="1:7" x14ac:dyDescent="0.25">
      <c r="A28" s="75" t="s">
        <v>38</v>
      </c>
      <c r="B28" s="76"/>
      <c r="C28" s="76"/>
      <c r="D28" s="76"/>
    </row>
    <row r="29" spans="1:7" x14ac:dyDescent="0.25">
      <c r="A29" s="77"/>
      <c r="B29" s="77"/>
      <c r="C29" s="77"/>
      <c r="D29" s="77"/>
    </row>
    <row r="31" spans="1:7" x14ac:dyDescent="0.25">
      <c r="B31" s="32"/>
      <c r="C31" s="32"/>
      <c r="D31" s="32"/>
    </row>
  </sheetData>
  <mergeCells count="1">
    <mergeCell ref="A28:D2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Normal="100" workbookViewId="0">
      <selection activeCell="N39" sqref="N39"/>
    </sheetView>
  </sheetViews>
  <sheetFormatPr baseColWidth="10" defaultRowHeight="15" x14ac:dyDescent="0.25"/>
  <cols>
    <col min="1" max="1" width="6.42578125" style="5" customWidth="1"/>
    <col min="2" max="2" width="15.7109375" style="5" customWidth="1"/>
    <col min="3" max="3" width="16.28515625" style="5" customWidth="1"/>
    <col min="4" max="5" width="11.7109375" style="5" bestFit="1" customWidth="1"/>
    <col min="6" max="6" width="19.140625" style="5" customWidth="1"/>
    <col min="7" max="7" width="12.140625" style="5" bestFit="1" customWidth="1"/>
    <col min="8" max="16384" width="11.42578125" style="5"/>
  </cols>
  <sheetData>
    <row r="1" spans="1:10" s="11" customFormat="1" ht="15.75" x14ac:dyDescent="0.25">
      <c r="A1" s="3" t="s">
        <v>32</v>
      </c>
    </row>
    <row r="2" spans="1:10" x14ac:dyDescent="0.25">
      <c r="A2" s="81" t="s">
        <v>33</v>
      </c>
      <c r="B2" s="78" t="s">
        <v>0</v>
      </c>
      <c r="C2" s="78" t="s">
        <v>1</v>
      </c>
      <c r="D2" s="78" t="s">
        <v>2</v>
      </c>
      <c r="E2" s="78" t="s">
        <v>3</v>
      </c>
      <c r="F2" s="78" t="s">
        <v>34</v>
      </c>
    </row>
    <row r="3" spans="1:10" ht="24" customHeight="1" x14ac:dyDescent="0.25">
      <c r="A3" s="82"/>
      <c r="B3" s="79"/>
      <c r="C3" s="79"/>
      <c r="D3" s="79"/>
      <c r="E3" s="79"/>
      <c r="F3" s="79"/>
    </row>
    <row r="4" spans="1:10" x14ac:dyDescent="0.25">
      <c r="A4" s="25">
        <v>2000</v>
      </c>
      <c r="B4" s="24">
        <v>14547</v>
      </c>
      <c r="C4" s="24">
        <v>9552</v>
      </c>
      <c r="D4" s="37">
        <v>49</v>
      </c>
      <c r="E4" s="24">
        <v>24118</v>
      </c>
      <c r="F4" s="45">
        <f>B4/$E4</f>
        <v>0.60315946595903469</v>
      </c>
      <c r="G4" s="6"/>
      <c r="H4" s="6"/>
      <c r="J4" s="6"/>
    </row>
    <row r="5" spans="1:10" x14ac:dyDescent="0.25">
      <c r="A5" s="25">
        <v>2001</v>
      </c>
      <c r="B5" s="24">
        <v>12455</v>
      </c>
      <c r="C5" s="24">
        <v>7076</v>
      </c>
      <c r="D5" s="37">
        <v>16</v>
      </c>
      <c r="E5" s="24">
        <v>19547</v>
      </c>
      <c r="F5" s="45">
        <f t="shared" ref="F5:F26" si="0">B5/$E5</f>
        <v>0.63718217629303731</v>
      </c>
      <c r="G5" s="6"/>
      <c r="H5" s="6"/>
    </row>
    <row r="6" spans="1:10" x14ac:dyDescent="0.25">
      <c r="A6" s="25">
        <v>2002</v>
      </c>
      <c r="B6" s="24">
        <v>12110</v>
      </c>
      <c r="C6" s="24">
        <v>7801</v>
      </c>
      <c r="D6" s="37">
        <v>18</v>
      </c>
      <c r="E6" s="24">
        <v>19929</v>
      </c>
      <c r="F6" s="45">
        <f t="shared" si="0"/>
        <v>0.60765718299964877</v>
      </c>
      <c r="G6" s="6"/>
    </row>
    <row r="7" spans="1:10" x14ac:dyDescent="0.25">
      <c r="A7" s="25">
        <v>2003</v>
      </c>
      <c r="B7" s="24">
        <v>11982</v>
      </c>
      <c r="C7" s="24">
        <v>6591</v>
      </c>
      <c r="D7" s="37">
        <v>43</v>
      </c>
      <c r="E7" s="24">
        <v>18616</v>
      </c>
      <c r="F7" s="45">
        <f t="shared" si="0"/>
        <v>0.6436398796733992</v>
      </c>
      <c r="G7" s="6"/>
    </row>
    <row r="8" spans="1:10" x14ac:dyDescent="0.25">
      <c r="A8" s="25">
        <v>2004</v>
      </c>
      <c r="B8" s="24">
        <v>13750</v>
      </c>
      <c r="C8" s="24">
        <v>7626</v>
      </c>
      <c r="D8" s="37">
        <v>20</v>
      </c>
      <c r="E8" s="24">
        <v>21396</v>
      </c>
      <c r="F8" s="45">
        <f t="shared" si="0"/>
        <v>0.64264348476350719</v>
      </c>
      <c r="G8" s="6"/>
    </row>
    <row r="9" spans="1:10" x14ac:dyDescent="0.25">
      <c r="A9" s="25">
        <v>2005</v>
      </c>
      <c r="B9" s="24">
        <v>16475</v>
      </c>
      <c r="C9" s="24">
        <v>8969</v>
      </c>
      <c r="D9" s="37">
        <v>48</v>
      </c>
      <c r="E9" s="24">
        <v>25492</v>
      </c>
      <c r="F9" s="45">
        <f t="shared" si="0"/>
        <v>0.64628118625451125</v>
      </c>
      <c r="G9" s="6"/>
    </row>
    <row r="10" spans="1:10" x14ac:dyDescent="0.25">
      <c r="A10" s="25">
        <v>2006</v>
      </c>
      <c r="B10" s="24">
        <v>10741</v>
      </c>
      <c r="C10" s="24">
        <v>5535</v>
      </c>
      <c r="D10" s="37">
        <v>58</v>
      </c>
      <c r="E10" s="24">
        <v>16334</v>
      </c>
      <c r="F10" s="45">
        <f t="shared" si="0"/>
        <v>0.65758540467736015</v>
      </c>
      <c r="G10" s="6"/>
      <c r="J10" s="6"/>
    </row>
    <row r="11" spans="1:10" x14ac:dyDescent="0.25">
      <c r="A11" s="25">
        <v>2007</v>
      </c>
      <c r="B11" s="24">
        <v>7523</v>
      </c>
      <c r="C11" s="24">
        <v>3397</v>
      </c>
      <c r="D11" s="37">
        <v>16</v>
      </c>
      <c r="E11" s="24">
        <v>10936</v>
      </c>
      <c r="F11" s="45">
        <f t="shared" si="0"/>
        <v>0.68791148500365762</v>
      </c>
      <c r="G11" s="6"/>
    </row>
    <row r="12" spans="1:10" x14ac:dyDescent="0.25">
      <c r="A12" s="25">
        <v>2008</v>
      </c>
      <c r="B12" s="24">
        <v>7300</v>
      </c>
      <c r="C12" s="24">
        <v>4349</v>
      </c>
      <c r="D12" s="37">
        <v>6</v>
      </c>
      <c r="E12" s="24">
        <v>11655</v>
      </c>
      <c r="F12" s="45">
        <f t="shared" si="0"/>
        <v>0.62634062634062637</v>
      </c>
      <c r="G12" s="6"/>
      <c r="I12" s="6"/>
      <c r="J12" s="6"/>
    </row>
    <row r="13" spans="1:10" x14ac:dyDescent="0.25">
      <c r="A13" s="25">
        <v>2009</v>
      </c>
      <c r="B13" s="24">
        <v>9866</v>
      </c>
      <c r="C13" s="24">
        <v>5742</v>
      </c>
      <c r="D13" s="37">
        <v>35</v>
      </c>
      <c r="E13" s="24">
        <v>15643</v>
      </c>
      <c r="F13" s="45">
        <f t="shared" si="0"/>
        <v>0.63069743655309085</v>
      </c>
      <c r="G13" s="6"/>
      <c r="I13" s="6"/>
      <c r="J13" s="6"/>
    </row>
    <row r="14" spans="1:10" x14ac:dyDescent="0.25">
      <c r="A14" s="25">
        <v>2010</v>
      </c>
      <c r="B14" s="24">
        <v>7811</v>
      </c>
      <c r="C14" s="24">
        <v>3899</v>
      </c>
      <c r="D14" s="37">
        <v>11</v>
      </c>
      <c r="E14" s="24">
        <v>11721</v>
      </c>
      <c r="F14" s="45">
        <f t="shared" si="0"/>
        <v>0.66641071580923128</v>
      </c>
      <c r="G14" s="6"/>
      <c r="I14" s="6"/>
      <c r="J14" s="6"/>
    </row>
    <row r="15" spans="1:10" x14ac:dyDescent="0.25">
      <c r="A15" s="25">
        <v>2011</v>
      </c>
      <c r="B15" s="24">
        <v>10815</v>
      </c>
      <c r="C15" s="24">
        <v>5575</v>
      </c>
      <c r="D15" s="37">
        <v>24</v>
      </c>
      <c r="E15" s="24">
        <v>16414</v>
      </c>
      <c r="F15" s="45">
        <f t="shared" si="0"/>
        <v>0.65888875350310705</v>
      </c>
      <c r="G15" s="6"/>
      <c r="I15" s="6"/>
      <c r="J15" s="6"/>
    </row>
    <row r="16" spans="1:10" x14ac:dyDescent="0.25">
      <c r="A16" s="25">
        <v>2012</v>
      </c>
      <c r="B16" s="24">
        <v>10455</v>
      </c>
      <c r="C16" s="24">
        <v>5500</v>
      </c>
      <c r="D16" s="37">
        <v>42</v>
      </c>
      <c r="E16" s="24">
        <v>15997</v>
      </c>
      <c r="F16" s="45">
        <f t="shared" si="0"/>
        <v>0.65356004250797028</v>
      </c>
      <c r="G16" s="6"/>
      <c r="I16" s="6"/>
      <c r="J16" s="6"/>
    </row>
    <row r="17" spans="1:10" x14ac:dyDescent="0.25">
      <c r="A17" s="23">
        <v>2013</v>
      </c>
      <c r="B17" s="24">
        <v>7708</v>
      </c>
      <c r="C17" s="24">
        <v>3072</v>
      </c>
      <c r="D17" s="24">
        <v>17</v>
      </c>
      <c r="E17" s="24">
        <v>10797</v>
      </c>
      <c r="F17" s="45">
        <f t="shared" si="0"/>
        <v>0.71390200981754193</v>
      </c>
      <c r="G17" s="6"/>
      <c r="I17" s="6"/>
      <c r="J17" s="6"/>
    </row>
    <row r="18" spans="1:10" x14ac:dyDescent="0.25">
      <c r="A18" s="23">
        <v>2014</v>
      </c>
      <c r="B18" s="24">
        <v>6610</v>
      </c>
      <c r="C18" s="24">
        <v>3189</v>
      </c>
      <c r="D18" s="24">
        <v>7</v>
      </c>
      <c r="E18" s="24">
        <v>9806</v>
      </c>
      <c r="F18" s="45">
        <f t="shared" si="0"/>
        <v>0.67407709565572094</v>
      </c>
      <c r="G18" s="6"/>
      <c r="I18" s="6"/>
      <c r="J18" s="6"/>
    </row>
    <row r="19" spans="1:10" x14ac:dyDescent="0.25">
      <c r="A19" s="23">
        <v>2015</v>
      </c>
      <c r="B19" s="24">
        <v>7685</v>
      </c>
      <c r="C19" s="24">
        <v>4109</v>
      </c>
      <c r="D19" s="24">
        <v>16</v>
      </c>
      <c r="E19" s="24">
        <v>11810</v>
      </c>
      <c r="F19" s="45">
        <f t="shared" si="0"/>
        <v>0.65071972904318376</v>
      </c>
      <c r="I19" s="6"/>
      <c r="J19" s="6"/>
    </row>
    <row r="20" spans="1:10" x14ac:dyDescent="0.25">
      <c r="A20" s="23">
        <v>2016</v>
      </c>
      <c r="B20" s="24">
        <v>6333</v>
      </c>
      <c r="C20" s="24">
        <v>2413</v>
      </c>
      <c r="D20" s="24">
        <v>22</v>
      </c>
      <c r="E20" s="24">
        <f t="shared" ref="E20:E26" si="1">B20+C20+D20</f>
        <v>8768</v>
      </c>
      <c r="F20" s="45">
        <f>B20/$E20</f>
        <v>0.7222855839416058</v>
      </c>
      <c r="I20" s="6"/>
      <c r="J20" s="6"/>
    </row>
    <row r="21" spans="1:10" x14ac:dyDescent="0.25">
      <c r="A21" s="23">
        <v>2017</v>
      </c>
      <c r="B21" s="24">
        <v>8458</v>
      </c>
      <c r="C21" s="24">
        <v>5173</v>
      </c>
      <c r="D21" s="24">
        <v>57</v>
      </c>
      <c r="E21" s="24">
        <f t="shared" si="1"/>
        <v>13688</v>
      </c>
      <c r="F21" s="45">
        <f t="shared" si="0"/>
        <v>0.61791350087668029</v>
      </c>
      <c r="G21" s="5" t="s">
        <v>28</v>
      </c>
      <c r="I21" s="6"/>
      <c r="J21" s="6"/>
    </row>
    <row r="22" spans="1:10" x14ac:dyDescent="0.25">
      <c r="A22" s="23">
        <v>2018</v>
      </c>
      <c r="B22" s="24">
        <v>4714</v>
      </c>
      <c r="C22" s="24">
        <v>1951</v>
      </c>
      <c r="D22" s="24">
        <v>3</v>
      </c>
      <c r="E22" s="24">
        <f t="shared" si="1"/>
        <v>6668</v>
      </c>
      <c r="F22" s="45">
        <f t="shared" si="0"/>
        <v>0.70695860827834434</v>
      </c>
      <c r="G22" s="5" t="s">
        <v>28</v>
      </c>
      <c r="I22" s="6"/>
      <c r="J22" s="6"/>
    </row>
    <row r="23" spans="1:10" x14ac:dyDescent="0.25">
      <c r="A23" s="23">
        <v>2019</v>
      </c>
      <c r="B23" s="59">
        <v>6175</v>
      </c>
      <c r="C23" s="59">
        <v>3531</v>
      </c>
      <c r="D23" s="61">
        <v>14</v>
      </c>
      <c r="E23" s="24">
        <f t="shared" si="1"/>
        <v>9720</v>
      </c>
      <c r="F23" s="45">
        <f t="shared" si="0"/>
        <v>0.63528806584362141</v>
      </c>
      <c r="G23" s="5" t="s">
        <v>28</v>
      </c>
    </row>
    <row r="24" spans="1:10" x14ac:dyDescent="0.25">
      <c r="A24" s="57">
        <v>2020</v>
      </c>
      <c r="B24" s="62">
        <v>5355</v>
      </c>
      <c r="C24" s="62">
        <v>2684</v>
      </c>
      <c r="D24" s="63">
        <v>19</v>
      </c>
      <c r="E24" s="24">
        <f t="shared" si="1"/>
        <v>8058</v>
      </c>
      <c r="F24" s="45">
        <f t="shared" si="0"/>
        <v>0.66455696202531644</v>
      </c>
      <c r="G24" s="5" t="s">
        <v>28</v>
      </c>
    </row>
    <row r="25" spans="1:10" x14ac:dyDescent="0.25">
      <c r="A25" s="57">
        <v>2021</v>
      </c>
      <c r="B25" s="62">
        <v>5916</v>
      </c>
      <c r="C25" s="62">
        <v>2905</v>
      </c>
      <c r="D25" s="63">
        <v>18</v>
      </c>
      <c r="E25" s="24">
        <f t="shared" si="1"/>
        <v>8839</v>
      </c>
      <c r="F25" s="45">
        <f t="shared" si="0"/>
        <v>0.66930648263378212</v>
      </c>
      <c r="G25" s="5" t="s">
        <v>28</v>
      </c>
    </row>
    <row r="26" spans="1:10" x14ac:dyDescent="0.25">
      <c r="A26" s="57">
        <v>2022</v>
      </c>
      <c r="B26" s="62">
        <v>7194</v>
      </c>
      <c r="C26" s="62">
        <v>3256</v>
      </c>
      <c r="D26" s="63">
        <v>57</v>
      </c>
      <c r="E26" s="24">
        <f t="shared" si="1"/>
        <v>10507</v>
      </c>
      <c r="F26" s="45">
        <f t="shared" si="0"/>
        <v>0.68468639954316168</v>
      </c>
      <c r="G26" s="5" t="s">
        <v>28</v>
      </c>
    </row>
    <row r="27" spans="1:10" x14ac:dyDescent="0.25">
      <c r="A27" s="53" t="s">
        <v>35</v>
      </c>
      <c r="B27" s="54">
        <f>SUM(B4:B26)</f>
        <v>211978</v>
      </c>
      <c r="C27" s="54">
        <f>SUM(C4:C26)</f>
        <v>113895</v>
      </c>
      <c r="D27" s="54">
        <f>SUM(D4:D26)</f>
        <v>616</v>
      </c>
      <c r="E27" s="54">
        <f>SUM(E4:E26)</f>
        <v>326459</v>
      </c>
      <c r="F27" s="15"/>
    </row>
    <row r="28" spans="1:10" x14ac:dyDescent="0.25">
      <c r="A28" s="80"/>
      <c r="B28" s="80"/>
      <c r="C28" s="80"/>
      <c r="D28" s="80"/>
      <c r="E28" s="80"/>
    </row>
    <row r="29" spans="1:10" x14ac:dyDescent="0.25">
      <c r="B29" s="36"/>
    </row>
    <row r="31" spans="1:10" x14ac:dyDescent="0.25">
      <c r="B31" s="6"/>
      <c r="C31" s="6"/>
      <c r="E31" s="6"/>
    </row>
    <row r="32" spans="1:10" x14ac:dyDescent="0.25">
      <c r="E32" s="39"/>
    </row>
    <row r="33" spans="1:5" x14ac:dyDescent="0.25">
      <c r="B33" s="6"/>
      <c r="C33" s="6"/>
      <c r="E33" s="6"/>
    </row>
    <row r="43" spans="1:5" x14ac:dyDescent="0.25">
      <c r="A43" s="20"/>
    </row>
  </sheetData>
  <mergeCells count="7">
    <mergeCell ref="F2:F3"/>
    <mergeCell ref="A28:E28"/>
    <mergeCell ref="A2:A3"/>
    <mergeCell ref="E2:E3"/>
    <mergeCell ref="B2:B3"/>
    <mergeCell ref="C2:C3"/>
    <mergeCell ref="D2:D3"/>
  </mergeCells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G4" sqref="G4"/>
    </sheetView>
  </sheetViews>
  <sheetFormatPr baseColWidth="10" defaultRowHeight="15" x14ac:dyDescent="0.25"/>
  <cols>
    <col min="1" max="1" width="11.42578125" style="5"/>
    <col min="2" max="2" width="12.28515625" style="5" customWidth="1"/>
    <col min="3" max="3" width="24.28515625" style="5" bestFit="1" customWidth="1"/>
    <col min="4" max="4" width="17.42578125" style="5" bestFit="1" customWidth="1"/>
    <col min="5" max="5" width="16.42578125" style="5" bestFit="1" customWidth="1"/>
    <col min="6" max="6" width="17.7109375" style="5" bestFit="1" customWidth="1"/>
    <col min="7" max="16384" width="11.42578125" style="5"/>
  </cols>
  <sheetData>
    <row r="1" spans="1:13" x14ac:dyDescent="0.25">
      <c r="A1" s="20" t="s">
        <v>36</v>
      </c>
    </row>
    <row r="2" spans="1:13" x14ac:dyDescent="0.25">
      <c r="A2" s="20"/>
    </row>
    <row r="3" spans="1:13" ht="30" x14ac:dyDescent="0.25">
      <c r="A3" s="83" t="s">
        <v>33</v>
      </c>
      <c r="B3" s="55" t="s">
        <v>4</v>
      </c>
      <c r="C3" s="55" t="s">
        <v>4</v>
      </c>
      <c r="D3" s="55" t="s">
        <v>4</v>
      </c>
      <c r="E3" s="55" t="s">
        <v>4</v>
      </c>
      <c r="F3" s="55" t="s">
        <v>4</v>
      </c>
    </row>
    <row r="4" spans="1:13" ht="45" x14ac:dyDescent="0.25">
      <c r="A4" s="83"/>
      <c r="B4" s="55" t="s">
        <v>39</v>
      </c>
      <c r="C4" s="55" t="s">
        <v>40</v>
      </c>
      <c r="D4" s="55" t="s">
        <v>41</v>
      </c>
      <c r="E4" s="55" t="s">
        <v>42</v>
      </c>
      <c r="F4" s="55" t="s">
        <v>43</v>
      </c>
    </row>
    <row r="5" spans="1:13" x14ac:dyDescent="0.25">
      <c r="A5" s="8">
        <v>2000</v>
      </c>
      <c r="B5" s="22">
        <v>525</v>
      </c>
      <c r="C5" s="21">
        <v>4167</v>
      </c>
      <c r="D5" s="21">
        <v>14964</v>
      </c>
      <c r="E5" s="40">
        <f>3489+544</f>
        <v>4033</v>
      </c>
      <c r="F5" s="41">
        <v>429</v>
      </c>
      <c r="I5" s="38"/>
      <c r="J5" s="38"/>
      <c r="K5" s="38"/>
      <c r="L5" s="38"/>
      <c r="M5" s="38"/>
    </row>
    <row r="6" spans="1:13" x14ac:dyDescent="0.25">
      <c r="A6" s="8">
        <v>2001</v>
      </c>
      <c r="B6" s="41">
        <v>748</v>
      </c>
      <c r="C6" s="40">
        <v>3721</v>
      </c>
      <c r="D6" s="40">
        <v>11647</v>
      </c>
      <c r="E6" s="40">
        <f>2711+448</f>
        <v>3159</v>
      </c>
      <c r="F6" s="41">
        <v>272</v>
      </c>
    </row>
    <row r="7" spans="1:13" x14ac:dyDescent="0.25">
      <c r="A7" s="8">
        <v>2002</v>
      </c>
      <c r="B7" s="41">
        <v>696</v>
      </c>
      <c r="C7" s="40">
        <v>3407</v>
      </c>
      <c r="D7" s="40">
        <v>12373</v>
      </c>
      <c r="E7" s="40">
        <v>3044</v>
      </c>
      <c r="F7" s="41">
        <v>409</v>
      </c>
    </row>
    <row r="8" spans="1:13" x14ac:dyDescent="0.25">
      <c r="A8" s="8">
        <v>2003</v>
      </c>
      <c r="B8" s="40">
        <v>1083</v>
      </c>
      <c r="C8" s="40">
        <v>3521</v>
      </c>
      <c r="D8" s="40">
        <v>9921</v>
      </c>
      <c r="E8" s="40">
        <v>3565</v>
      </c>
      <c r="F8" s="41">
        <v>526</v>
      </c>
    </row>
    <row r="9" spans="1:13" x14ac:dyDescent="0.25">
      <c r="A9" s="8">
        <v>2004</v>
      </c>
      <c r="B9" s="41">
        <v>792</v>
      </c>
      <c r="C9" s="40">
        <v>4413</v>
      </c>
      <c r="D9" s="40">
        <v>12388</v>
      </c>
      <c r="E9" s="40">
        <v>3397</v>
      </c>
      <c r="F9" s="41">
        <v>406</v>
      </c>
    </row>
    <row r="10" spans="1:13" x14ac:dyDescent="0.25">
      <c r="A10" s="8">
        <v>2005</v>
      </c>
      <c r="B10" s="41">
        <v>976</v>
      </c>
      <c r="C10" s="40">
        <v>5494</v>
      </c>
      <c r="D10" s="40">
        <v>13863</v>
      </c>
      <c r="E10" s="40">
        <v>4370</v>
      </c>
      <c r="F10" s="41">
        <v>789</v>
      </c>
    </row>
    <row r="11" spans="1:13" x14ac:dyDescent="0.25">
      <c r="A11" s="8">
        <v>2006</v>
      </c>
      <c r="B11" s="40">
        <v>1199</v>
      </c>
      <c r="C11" s="40">
        <v>3935</v>
      </c>
      <c r="D11" s="40">
        <v>7839</v>
      </c>
      <c r="E11" s="40">
        <v>2763</v>
      </c>
      <c r="F11" s="41">
        <v>598</v>
      </c>
    </row>
    <row r="12" spans="1:13" x14ac:dyDescent="0.25">
      <c r="A12" s="8">
        <v>2007</v>
      </c>
      <c r="B12" s="41">
        <v>471</v>
      </c>
      <c r="C12" s="40">
        <v>3988</v>
      </c>
      <c r="D12" s="40">
        <v>4627</v>
      </c>
      <c r="E12" s="40">
        <v>1693</v>
      </c>
      <c r="F12" s="41">
        <v>157</v>
      </c>
    </row>
    <row r="13" spans="1:13" x14ac:dyDescent="0.25">
      <c r="A13" s="8">
        <v>2008</v>
      </c>
      <c r="B13" s="41">
        <v>371</v>
      </c>
      <c r="C13" s="40">
        <v>4129</v>
      </c>
      <c r="D13" s="40">
        <v>5273</v>
      </c>
      <c r="E13" s="40">
        <v>1789</v>
      </c>
      <c r="F13" s="41">
        <v>93</v>
      </c>
    </row>
    <row r="14" spans="1:13" x14ac:dyDescent="0.25">
      <c r="A14" s="8">
        <v>2009</v>
      </c>
      <c r="B14" s="41">
        <v>670</v>
      </c>
      <c r="C14" s="40">
        <v>4435</v>
      </c>
      <c r="D14" s="40">
        <v>8485</v>
      </c>
      <c r="E14" s="40">
        <v>1808</v>
      </c>
      <c r="F14" s="41">
        <v>245</v>
      </c>
    </row>
    <row r="15" spans="1:13" x14ac:dyDescent="0.25">
      <c r="A15" s="8">
        <v>2010</v>
      </c>
      <c r="B15" s="41">
        <v>493</v>
      </c>
      <c r="C15" s="40">
        <v>2782</v>
      </c>
      <c r="D15" s="40">
        <v>7075</v>
      </c>
      <c r="E15" s="40">
        <v>1124</v>
      </c>
      <c r="F15" s="41">
        <v>247</v>
      </c>
    </row>
    <row r="16" spans="1:13" x14ac:dyDescent="0.25">
      <c r="A16" s="8">
        <v>2011</v>
      </c>
      <c r="B16" s="41">
        <v>621</v>
      </c>
      <c r="C16" s="40">
        <v>3391</v>
      </c>
      <c r="D16" s="40">
        <v>10090</v>
      </c>
      <c r="E16" s="40">
        <v>1796</v>
      </c>
      <c r="F16" s="41">
        <v>516</v>
      </c>
    </row>
    <row r="17" spans="1:7" x14ac:dyDescent="0.25">
      <c r="A17" s="8">
        <v>2012</v>
      </c>
      <c r="B17" s="41">
        <v>571</v>
      </c>
      <c r="C17" s="40">
        <v>4564</v>
      </c>
      <c r="D17" s="40">
        <v>9016</v>
      </c>
      <c r="E17" s="40">
        <v>1500</v>
      </c>
      <c r="F17" s="41">
        <v>346</v>
      </c>
    </row>
    <row r="18" spans="1:7" x14ac:dyDescent="0.25">
      <c r="A18" s="8">
        <v>2013</v>
      </c>
      <c r="B18" s="41">
        <v>657</v>
      </c>
      <c r="C18" s="40">
        <v>2974</v>
      </c>
      <c r="D18" s="40">
        <v>5580</v>
      </c>
      <c r="E18" s="40">
        <v>1274</v>
      </c>
      <c r="F18" s="41">
        <v>312</v>
      </c>
    </row>
    <row r="19" spans="1:7" x14ac:dyDescent="0.25">
      <c r="A19" s="28">
        <v>2014</v>
      </c>
      <c r="B19" s="42">
        <v>616</v>
      </c>
      <c r="C19" s="43">
        <v>3406</v>
      </c>
      <c r="D19" s="43">
        <v>4732</v>
      </c>
      <c r="E19" s="43">
        <v>927</v>
      </c>
      <c r="F19" s="42">
        <v>125</v>
      </c>
    </row>
    <row r="20" spans="1:7" x14ac:dyDescent="0.25">
      <c r="A20" s="25">
        <v>2015</v>
      </c>
      <c r="B20" s="37">
        <v>779</v>
      </c>
      <c r="C20" s="24">
        <v>3205</v>
      </c>
      <c r="D20" s="24">
        <v>6380</v>
      </c>
      <c r="E20" s="24">
        <v>1206</v>
      </c>
      <c r="F20" s="37">
        <v>240</v>
      </c>
      <c r="G20" s="6"/>
    </row>
    <row r="21" spans="1:7" x14ac:dyDescent="0.25">
      <c r="A21" s="25">
        <v>2016</v>
      </c>
      <c r="B21" s="44">
        <v>459</v>
      </c>
      <c r="C21" s="44">
        <v>2475</v>
      </c>
      <c r="D21" s="44">
        <v>4785</v>
      </c>
      <c r="E21" s="44">
        <v>1048</v>
      </c>
      <c r="F21" s="44">
        <v>188</v>
      </c>
      <c r="G21" s="6"/>
    </row>
    <row r="22" spans="1:7" x14ac:dyDescent="0.25">
      <c r="A22" s="25">
        <v>2017</v>
      </c>
      <c r="B22" s="47">
        <v>702</v>
      </c>
      <c r="C22" s="47">
        <v>3142</v>
      </c>
      <c r="D22" s="47">
        <v>8208</v>
      </c>
      <c r="E22" s="47">
        <v>1389</v>
      </c>
      <c r="F22" s="47">
        <v>244</v>
      </c>
      <c r="G22" s="6" t="s">
        <v>28</v>
      </c>
    </row>
    <row r="23" spans="1:7" x14ac:dyDescent="0.25">
      <c r="A23" s="25">
        <v>2018</v>
      </c>
      <c r="B23" s="47">
        <v>591</v>
      </c>
      <c r="C23" s="47">
        <v>1608</v>
      </c>
      <c r="D23" s="47">
        <v>3688</v>
      </c>
      <c r="E23" s="47">
        <v>705</v>
      </c>
      <c r="F23" s="47">
        <v>75</v>
      </c>
      <c r="G23" s="6" t="s">
        <v>28</v>
      </c>
    </row>
    <row r="24" spans="1:7" x14ac:dyDescent="0.25">
      <c r="A24" s="25">
        <v>2019</v>
      </c>
      <c r="B24" s="47">
        <v>497</v>
      </c>
      <c r="C24" s="47">
        <v>2490</v>
      </c>
      <c r="D24" s="47">
        <v>5469</v>
      </c>
      <c r="E24" s="47">
        <v>1073</v>
      </c>
      <c r="F24" s="47">
        <v>174</v>
      </c>
      <c r="G24" s="6" t="s">
        <v>28</v>
      </c>
    </row>
    <row r="25" spans="1:7" x14ac:dyDescent="0.25">
      <c r="A25" s="25">
        <v>2020</v>
      </c>
      <c r="B25" s="65"/>
      <c r="C25" s="65"/>
      <c r="D25" s="65"/>
      <c r="E25" s="65"/>
      <c r="F25" s="65"/>
      <c r="G25" s="5" t="s">
        <v>51</v>
      </c>
    </row>
    <row r="26" spans="1:7" x14ac:dyDescent="0.25">
      <c r="A26" s="25">
        <v>2021</v>
      </c>
      <c r="B26" s="47"/>
      <c r="C26" s="47"/>
      <c r="D26" s="47"/>
      <c r="E26" s="47"/>
      <c r="F26" s="47"/>
      <c r="G26" s="5" t="s">
        <v>51</v>
      </c>
    </row>
    <row r="27" spans="1:7" x14ac:dyDescent="0.25">
      <c r="A27" s="25">
        <v>2022</v>
      </c>
      <c r="B27" s="47"/>
      <c r="C27" s="47"/>
      <c r="D27" s="47"/>
      <c r="E27" s="47"/>
      <c r="F27" s="47"/>
      <c r="G27" s="5" t="s">
        <v>51</v>
      </c>
    </row>
    <row r="28" spans="1:7" x14ac:dyDescent="0.25">
      <c r="A28" s="51" t="s">
        <v>35</v>
      </c>
      <c r="B28" s="52">
        <v>22536</v>
      </c>
      <c r="C28" s="52">
        <v>123064</v>
      </c>
      <c r="D28" s="52">
        <v>288506</v>
      </c>
      <c r="E28" s="52">
        <v>74896</v>
      </c>
      <c r="F28" s="52">
        <v>11420</v>
      </c>
    </row>
    <row r="31" spans="1:7" x14ac:dyDescent="0.25">
      <c r="B31" s="7"/>
      <c r="C31" s="7"/>
      <c r="D31" s="7"/>
      <c r="E31" s="7"/>
      <c r="F31" s="7"/>
    </row>
  </sheetData>
  <mergeCells count="1">
    <mergeCell ref="A3:A4"/>
  </mergeCells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>
      <selection activeCell="G28" sqref="G28"/>
    </sheetView>
  </sheetViews>
  <sheetFormatPr baseColWidth="10" defaultRowHeight="15" x14ac:dyDescent="0.25"/>
  <cols>
    <col min="1" max="1" width="7.42578125" style="5" customWidth="1"/>
    <col min="2" max="2" width="19.7109375" style="5" customWidth="1"/>
    <col min="3" max="3" width="17.85546875" style="5" customWidth="1"/>
    <col min="4" max="4" width="14.7109375" style="5" customWidth="1"/>
    <col min="5" max="5" width="19.28515625" style="5" customWidth="1"/>
    <col min="6" max="7" width="14.42578125" style="5" bestFit="1" customWidth="1"/>
    <col min="8" max="8" width="16.7109375" style="5" customWidth="1"/>
    <col min="9" max="16384" width="11.42578125" style="5"/>
  </cols>
  <sheetData>
    <row r="1" spans="1:4" x14ac:dyDescent="0.25">
      <c r="A1" s="20" t="s">
        <v>37</v>
      </c>
    </row>
    <row r="2" spans="1:4" ht="30" x14ac:dyDescent="0.25">
      <c r="A2" s="56" t="s">
        <v>33</v>
      </c>
      <c r="B2" s="56" t="s">
        <v>9</v>
      </c>
      <c r="C2" s="56" t="s">
        <v>10</v>
      </c>
      <c r="D2" s="56" t="s">
        <v>11</v>
      </c>
    </row>
    <row r="3" spans="1:4" x14ac:dyDescent="0.25">
      <c r="A3" s="25">
        <v>2000</v>
      </c>
      <c r="B3" s="4">
        <v>188347.96</v>
      </c>
      <c r="C3" s="30"/>
      <c r="D3" s="30"/>
    </row>
    <row r="4" spans="1:4" x14ac:dyDescent="0.25">
      <c r="A4" s="25">
        <v>2001</v>
      </c>
      <c r="B4" s="4">
        <v>93297.540000000008</v>
      </c>
      <c r="C4" s="30"/>
      <c r="D4" s="30"/>
    </row>
    <row r="5" spans="1:4" x14ac:dyDescent="0.25">
      <c r="A5" s="25">
        <v>2002</v>
      </c>
      <c r="B5" s="27">
        <v>107464.05</v>
      </c>
      <c r="C5" s="30"/>
      <c r="D5" s="30"/>
    </row>
    <row r="6" spans="1:4" x14ac:dyDescent="0.25">
      <c r="A6" s="25">
        <v>2003</v>
      </c>
      <c r="B6" s="27">
        <v>148172.47</v>
      </c>
      <c r="C6" s="30"/>
      <c r="D6" s="30"/>
    </row>
    <row r="7" spans="1:4" x14ac:dyDescent="0.25">
      <c r="A7" s="25">
        <v>2004</v>
      </c>
      <c r="B7" s="27">
        <v>134192.64000000001</v>
      </c>
      <c r="C7" s="30"/>
      <c r="D7" s="30"/>
    </row>
    <row r="8" spans="1:4" x14ac:dyDescent="0.25">
      <c r="A8" s="25">
        <v>2005</v>
      </c>
      <c r="B8" s="27">
        <v>188697.49</v>
      </c>
      <c r="C8" s="18">
        <v>27459478.119858999</v>
      </c>
      <c r="D8" s="29">
        <v>6.8718527415687434E-3</v>
      </c>
    </row>
    <row r="9" spans="1:4" x14ac:dyDescent="0.25">
      <c r="A9" s="25">
        <v>2006</v>
      </c>
      <c r="B9" s="27">
        <v>155344.83000000002</v>
      </c>
      <c r="C9" s="18">
        <v>27642862.121696878</v>
      </c>
      <c r="D9" s="29">
        <v>5.6197086002201593E-3</v>
      </c>
    </row>
    <row r="10" spans="1:4" x14ac:dyDescent="0.25">
      <c r="A10" s="25">
        <v>2007</v>
      </c>
      <c r="B10" s="27">
        <v>86122.03</v>
      </c>
      <c r="C10" s="18">
        <v>27872829.117113881</v>
      </c>
      <c r="D10" s="29">
        <v>3.0898201843142354E-3</v>
      </c>
    </row>
    <row r="11" spans="1:4" x14ac:dyDescent="0.25">
      <c r="A11" s="25">
        <v>2008</v>
      </c>
      <c r="B11" s="27">
        <v>50322.09</v>
      </c>
      <c r="C11" s="18">
        <v>27664673.769999996</v>
      </c>
      <c r="D11" s="29">
        <v>1.8190017499707535E-3</v>
      </c>
    </row>
    <row r="12" spans="1:4" x14ac:dyDescent="0.25">
      <c r="A12" s="25">
        <v>2009</v>
      </c>
      <c r="B12" s="27">
        <v>120094.21</v>
      </c>
      <c r="C12" s="18">
        <v>27680138.720000006</v>
      </c>
      <c r="D12" s="29">
        <v>4.33864191270209E-3</v>
      </c>
    </row>
    <row r="13" spans="1:4" x14ac:dyDescent="0.25">
      <c r="A13" s="25">
        <v>2010</v>
      </c>
      <c r="B13" s="27">
        <v>54769.88</v>
      </c>
      <c r="C13" s="18">
        <v>27715212.640000001</v>
      </c>
      <c r="D13" s="29">
        <v>1.976166689082274E-3</v>
      </c>
    </row>
    <row r="14" spans="1:4" x14ac:dyDescent="0.25">
      <c r="A14" s="25">
        <v>2011</v>
      </c>
      <c r="B14" s="27">
        <v>102161.33</v>
      </c>
      <c r="C14" s="18">
        <v>27711320.689999998</v>
      </c>
      <c r="D14" s="29">
        <v>3.6866279721148869E-3</v>
      </c>
    </row>
    <row r="15" spans="1:4" x14ac:dyDescent="0.25">
      <c r="A15" s="25">
        <v>2012</v>
      </c>
      <c r="B15" s="27">
        <v>218956.59</v>
      </c>
      <c r="C15" s="18">
        <v>27738005.040000003</v>
      </c>
      <c r="D15" s="29">
        <v>7.8937396429285527E-3</v>
      </c>
    </row>
    <row r="16" spans="1:4" x14ac:dyDescent="0.25">
      <c r="A16" s="23">
        <v>2013</v>
      </c>
      <c r="B16" s="4">
        <v>61690.61</v>
      </c>
      <c r="C16" s="18">
        <v>27738005.040000003</v>
      </c>
      <c r="D16" s="29">
        <v>2.2240463909007926E-3</v>
      </c>
    </row>
    <row r="17" spans="1:5" x14ac:dyDescent="0.25">
      <c r="A17" s="23">
        <v>2014</v>
      </c>
      <c r="B17" s="4">
        <v>48717.83</v>
      </c>
      <c r="C17" s="18">
        <v>27738005.040000003</v>
      </c>
      <c r="D17" s="29">
        <v>1.7563566640695944E-3</v>
      </c>
    </row>
    <row r="18" spans="1:5" x14ac:dyDescent="0.25">
      <c r="A18" s="23">
        <v>2015</v>
      </c>
      <c r="B18" s="4">
        <v>109782.85</v>
      </c>
      <c r="C18" s="18">
        <v>27738005.040000003</v>
      </c>
      <c r="D18" s="29">
        <v>3.9578495224038652E-3</v>
      </c>
      <c r="E18" s="2"/>
    </row>
    <row r="19" spans="1:5" x14ac:dyDescent="0.25">
      <c r="A19" s="23">
        <v>2016</v>
      </c>
      <c r="B19" s="46">
        <f>'Superficie forestal afectada'!D20</f>
        <v>69245.420000000013</v>
      </c>
      <c r="C19" s="18">
        <v>27809403.780827679</v>
      </c>
      <c r="D19" s="29">
        <v>2.4236067889548268E-3</v>
      </c>
    </row>
    <row r="20" spans="1:5" x14ac:dyDescent="0.25">
      <c r="A20" s="23">
        <v>2017</v>
      </c>
      <c r="B20" s="59">
        <f>'Superficie forestal afectada'!D21</f>
        <v>172397.48</v>
      </c>
      <c r="C20" s="58">
        <v>27738005.109999999</v>
      </c>
      <c r="D20" s="60">
        <v>6.4972537277032767E-3</v>
      </c>
      <c r="E20" s="5" t="s">
        <v>28</v>
      </c>
    </row>
    <row r="21" spans="1:5" x14ac:dyDescent="0.25">
      <c r="A21" s="23">
        <v>2018</v>
      </c>
      <c r="B21" s="59">
        <v>26563.51</v>
      </c>
      <c r="C21" s="58">
        <v>27809403.78053502</v>
      </c>
      <c r="D21" s="60">
        <v>9.0481767241670449E-4</v>
      </c>
      <c r="E21" s="5" t="s">
        <v>28</v>
      </c>
    </row>
    <row r="22" spans="1:5" x14ac:dyDescent="0.25">
      <c r="A22" s="23">
        <v>2019</v>
      </c>
      <c r="B22" s="59">
        <f>'Superficie forestal afectada'!D23</f>
        <v>84269.521500000104</v>
      </c>
      <c r="C22" s="58">
        <v>27809403.78053502</v>
      </c>
      <c r="D22" s="60">
        <v>3.019219281456478E-3</v>
      </c>
      <c r="E22" s="5" t="s">
        <v>28</v>
      </c>
    </row>
    <row r="23" spans="1:5" x14ac:dyDescent="0.25">
      <c r="A23" s="23">
        <v>2020</v>
      </c>
      <c r="B23" s="59">
        <f>'Superficie forestal afectada'!D24</f>
        <v>67318.216700000048</v>
      </c>
      <c r="C23" s="58">
        <v>28082964.25395688</v>
      </c>
      <c r="D23" s="64">
        <f>B23/C23</f>
        <v>2.3971193386579529E-3</v>
      </c>
      <c r="E23" s="5" t="s">
        <v>28</v>
      </c>
    </row>
    <row r="24" spans="1:5" x14ac:dyDescent="0.25">
      <c r="A24" s="23">
        <v>2021</v>
      </c>
      <c r="B24" s="44">
        <f>'Superficie forestal afectada'!D25</f>
        <v>87966.092300000004</v>
      </c>
      <c r="C24" s="58">
        <v>28082964.25395688</v>
      </c>
      <c r="D24" s="64">
        <f>B24/C24</f>
        <v>3.1323649278799195E-3</v>
      </c>
      <c r="E24" s="5" t="s">
        <v>28</v>
      </c>
    </row>
    <row r="25" spans="1:5" x14ac:dyDescent="0.25">
      <c r="A25" s="23">
        <v>2022</v>
      </c>
      <c r="B25" s="44">
        <f>'Superficie forestal afectada'!D26</f>
        <v>267946.88660000003</v>
      </c>
      <c r="C25" s="58">
        <v>28082965.253956899</v>
      </c>
      <c r="D25" s="64">
        <f>B25/C25</f>
        <v>9.5412604821795387E-3</v>
      </c>
      <c r="E25" s="5" t="s">
        <v>28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Metadatos</vt:lpstr>
      <vt:lpstr>Indicador 49</vt:lpstr>
      <vt:lpstr>Superficie forestal afectada</vt:lpstr>
      <vt:lpstr>Indicador 50</vt:lpstr>
      <vt:lpstr>Indicador 51</vt:lpstr>
      <vt:lpstr>Indicador 52</vt:lpstr>
    </vt:vector>
  </TitlesOfParts>
  <Company>Tragsatec - Grupo 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</dc:creator>
  <cp:lastModifiedBy>Juan Manuel Villares Muyo</cp:lastModifiedBy>
  <cp:lastPrinted>2014-08-20T08:07:25Z</cp:lastPrinted>
  <dcterms:created xsi:type="dcterms:W3CDTF">2014-08-13T12:00:34Z</dcterms:created>
  <dcterms:modified xsi:type="dcterms:W3CDTF">2023-11-06T11:09:09Z</dcterms:modified>
</cp:coreProperties>
</file>