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405" windowWidth="16125" windowHeight="11760"/>
  </bookViews>
  <sheets>
    <sheet name="Alcance y contenido" sheetId="5" r:id="rId1"/>
    <sheet name="Diagrama de flujo" sheetId="6" r:id="rId2"/>
    <sheet name="Escenario base" sheetId="9" r:id="rId3"/>
    <sheet name="Escenario proyecto" sheetId="11" r:id="rId4"/>
    <sheet name="Resumen de emisiones" sheetId="15" r:id="rId5"/>
  </sheets>
  <calcPr calcId="125725"/>
</workbook>
</file>

<file path=xl/calcChain.xml><?xml version="1.0" encoding="utf-8"?>
<calcChain xmlns="http://schemas.openxmlformats.org/spreadsheetml/2006/main">
  <c r="D9" i="15"/>
  <c r="D4" s="1"/>
  <c r="D3"/>
  <c r="K28" i="11"/>
  <c r="L28"/>
  <c r="D28"/>
  <c r="J28" i="9"/>
  <c r="K28" s="1"/>
  <c r="D12" i="11"/>
  <c r="J12" i="9"/>
  <c r="K12"/>
  <c r="J9"/>
  <c r="J10"/>
  <c r="J11"/>
  <c r="J13"/>
  <c r="G14"/>
  <c r="J14" s="1"/>
  <c r="J15"/>
  <c r="J16"/>
  <c r="J17"/>
  <c r="J18"/>
  <c r="J19"/>
  <c r="J20"/>
  <c r="J21"/>
  <c r="J22"/>
  <c r="J23"/>
  <c r="J24"/>
  <c r="J25"/>
  <c r="J26"/>
  <c r="J27"/>
  <c r="J8"/>
  <c r="K9" i="11"/>
  <c r="K10"/>
  <c r="K11"/>
  <c r="K13"/>
  <c r="K15"/>
  <c r="K16"/>
  <c r="K17"/>
  <c r="K18"/>
  <c r="K19"/>
  <c r="L19" s="1"/>
  <c r="K20"/>
  <c r="K21"/>
  <c r="K22"/>
  <c r="K23"/>
  <c r="L23" s="1"/>
  <c r="K24"/>
  <c r="K25"/>
  <c r="K26"/>
  <c r="K27"/>
  <c r="L27" s="1"/>
  <c r="K8"/>
  <c r="L9"/>
  <c r="L10"/>
  <c r="L11"/>
  <c r="L13"/>
  <c r="L15"/>
  <c r="L16"/>
  <c r="L17"/>
  <c r="L18"/>
  <c r="L20"/>
  <c r="L21"/>
  <c r="L22"/>
  <c r="L24"/>
  <c r="L25"/>
  <c r="L26"/>
  <c r="K9" i="9"/>
  <c r="K10"/>
  <c r="K11"/>
  <c r="K13"/>
  <c r="K15"/>
  <c r="K16"/>
  <c r="K17"/>
  <c r="K18"/>
  <c r="K19"/>
  <c r="K20"/>
  <c r="K21"/>
  <c r="K22"/>
  <c r="K23"/>
  <c r="K24"/>
  <c r="K25"/>
  <c r="K26"/>
  <c r="K27"/>
  <c r="K8"/>
  <c r="L8" i="11"/>
  <c r="C29"/>
  <c r="D9"/>
  <c r="D10"/>
  <c r="D11"/>
  <c r="D13"/>
  <c r="D14"/>
  <c r="D15"/>
  <c r="D16"/>
  <c r="D17"/>
  <c r="D18"/>
  <c r="D19"/>
  <c r="D20"/>
  <c r="D21"/>
  <c r="D22"/>
  <c r="D23"/>
  <c r="D24"/>
  <c r="D25"/>
  <c r="D26"/>
  <c r="D27"/>
  <c r="D8"/>
  <c r="C29" i="9"/>
  <c r="H14" i="11"/>
  <c r="K14" s="1"/>
  <c r="D15" i="15"/>
  <c r="D14"/>
  <c r="D13"/>
  <c r="K14" i="9" l="1"/>
  <c r="J29"/>
  <c r="D5" s="1"/>
  <c r="K29" i="11"/>
  <c r="E5" s="1"/>
  <c r="L14"/>
  <c r="K29" i="9"/>
  <c r="E3" i="15" s="1"/>
  <c r="E4" s="1"/>
  <c r="E13" s="1"/>
  <c r="L29" i="11"/>
  <c r="E14" i="15" l="1"/>
  <c r="E15" s="1"/>
  <c r="E9"/>
</calcChain>
</file>

<file path=xl/sharedStrings.xml><?xml version="1.0" encoding="utf-8"?>
<sst xmlns="http://schemas.openxmlformats.org/spreadsheetml/2006/main" count="107" uniqueCount="65">
  <si>
    <t>COMBUSTIBLE</t>
  </si>
  <si>
    <t>Madera</t>
  </si>
  <si>
    <t>Carbón vegetal</t>
  </si>
  <si>
    <t>Residuos de madera</t>
  </si>
  <si>
    <t>Residuos agrícolas</t>
  </si>
  <si>
    <t xml:space="preserve">Gas natural </t>
  </si>
  <si>
    <t xml:space="preserve"> m3 de combustible consumido</t>
  </si>
  <si>
    <t>Biogás Vertedero</t>
  </si>
  <si>
    <t>Gasóleo C</t>
  </si>
  <si>
    <t>Propano</t>
  </si>
  <si>
    <t>Butano</t>
  </si>
  <si>
    <t>GLP (mezcla)</t>
  </si>
  <si>
    <t>Hidrógeno</t>
  </si>
  <si>
    <t>Factor de emisión de CO2 (kg/GJ)</t>
  </si>
  <si>
    <t>Densidad (kg/m3)</t>
  </si>
  <si>
    <t>Biogás EDAR/biometanización</t>
  </si>
  <si>
    <t>Gas natural-pila hidrógeno</t>
  </si>
  <si>
    <t>Diagrama de flujo</t>
  </si>
  <si>
    <t xml:space="preserve">Alcance </t>
  </si>
  <si>
    <t>Pestaña "Resumen emisiones": una vez cumplimentadas el resto de pestañas, esta hoja recoge las emisiones para el escenario base, escenario de proyecto y reducción de emisiones; no es necesario cumplimentar información.</t>
  </si>
  <si>
    <t>Hulla</t>
  </si>
  <si>
    <t>Lignito negro</t>
  </si>
  <si>
    <t>Aglomerados de hulla</t>
  </si>
  <si>
    <t>Coque de petróleo</t>
  </si>
  <si>
    <t>Astillas</t>
  </si>
  <si>
    <t>Pélet</t>
  </si>
  <si>
    <t>Emisiónes CO2 (t)</t>
  </si>
  <si>
    <t>Fracción H2O en el combustible</t>
  </si>
  <si>
    <t xml:space="preserve">Características del proyecto: escenario base </t>
  </si>
  <si>
    <t>Celdas a cumplimentar para obtener emisiones.</t>
  </si>
  <si>
    <t>Reducción de emisiones</t>
  </si>
  <si>
    <t>Pestaña "EB Combustión": se cumplimentará para obtener las emisiones del escenario base, siguiendo las instrucciones de cumplimetación específicadas encima de la tabla.</t>
  </si>
  <si>
    <t>Pestaña "EB Combustión": se cumplimentará para obtener las emisiones del escenario proyecto, siguiendo las instrucciones de cumplimetación específicadas encima de la tabla.</t>
  </si>
  <si>
    <t xml:space="preserve">Instrucciones generales para la cumplimentación: </t>
  </si>
  <si>
    <t>PCI en base húmeda (GJ/t)</t>
  </si>
  <si>
    <t>Pestaña "Diagrama de flujo" : síntesis del proceso, no es necesario cumplimentar información.</t>
  </si>
  <si>
    <t>Toneladas de combustible consumido</t>
  </si>
  <si>
    <t>&lt;0,15</t>
  </si>
  <si>
    <t>&lt;0,40</t>
  </si>
  <si>
    <t>Los valores de eficiciencia en la combustión son elegidos conservadores por defecto, debiéndose utilizar preferiblemente los valores reales.</t>
  </si>
  <si>
    <r>
      <t xml:space="preserve">Esta metodología está diseñada para estimar la reducción de emisiones de CO2 motivada por los </t>
    </r>
    <r>
      <rPr>
        <i/>
        <sz val="10"/>
        <color indexed="8"/>
        <rFont val="Arial"/>
        <family val="2"/>
      </rPr>
      <t>Proyectos Clima</t>
    </r>
    <r>
      <rPr>
        <sz val="10"/>
        <color indexed="8"/>
        <rFont val="Arial"/>
        <family val="2"/>
      </rPr>
      <t>, en proyectos de eficiencia energética en industria no ETS</t>
    </r>
  </si>
  <si>
    <t xml:space="preserve">Celdas bloqueadas, que no es necesario cumplimentar. </t>
  </si>
  <si>
    <t xml:space="preserve">La información se solicita como media de los tres últimos años a la implantación del proyecto o, en su defecto, del año anterior </t>
  </si>
  <si>
    <t>Escanario base</t>
  </si>
  <si>
    <t>Escanario proyecto</t>
  </si>
  <si>
    <t xml:space="preserve">Energía final consumida (GJ) </t>
  </si>
  <si>
    <t>Escenario Base</t>
  </si>
  <si>
    <t>Emisiones (ton CO2)</t>
  </si>
  <si>
    <t>Datos</t>
  </si>
  <si>
    <t>Escenario Proyecto</t>
  </si>
  <si>
    <t>Emisiones (ton-CO2)</t>
  </si>
  <si>
    <t>toneladas</t>
  </si>
  <si>
    <t>Totales</t>
  </si>
  <si>
    <t>El valor a incluir será el correspondiente al valor medio de consumo en los tres años anteriores al comienzo del proyecto. De no disponerse esta información se podrá utilizar el consumo del último año. Debe citarse explícitamente qué opción se está tomando como referencia y justificar en caso de que no se presente al valor medio de consumo en los tres años anteriores</t>
  </si>
  <si>
    <t xml:space="preserve">Toneladas/año producidas </t>
  </si>
  <si>
    <t>EE (GJ/ tonelada)</t>
  </si>
  <si>
    <t>EE (GJ/tonelada)</t>
  </si>
  <si>
    <t>Datos EB</t>
  </si>
  <si>
    <t>Datos EB equivalentes EP</t>
  </si>
  <si>
    <t>Características del proyecto: escenario proyecto</t>
  </si>
  <si>
    <t>Fracción de energía atribuible al combustible</t>
  </si>
  <si>
    <t>Control*</t>
  </si>
  <si>
    <t>*La columa control ofrece valores en rojo, en el caso de cambios en el mix de combustible respecto del escenario de base.</t>
  </si>
  <si>
    <t>Fuel oil</t>
  </si>
  <si>
    <t>Otros combustibles</t>
  </si>
</sst>
</file>

<file path=xl/styles.xml><?xml version="1.0" encoding="utf-8"?>
<styleSheet xmlns="http://schemas.openxmlformats.org/spreadsheetml/2006/main">
  <numFmts count="4">
    <numFmt numFmtId="43" formatCode="_-* #,##0.00\ _€_-;\-* #,##0.00\ _€_-;_-* &quot;-&quot;??\ _€_-;_-@_-"/>
    <numFmt numFmtId="171" formatCode="0.0"/>
    <numFmt numFmtId="173" formatCode="#,##0_ ;\-#,##0\ "/>
    <numFmt numFmtId="175" formatCode="#,##0.00_ ;\-#,##0.00\ "/>
  </numFmts>
  <fonts count="19">
    <font>
      <sz val="11"/>
      <color theme="1"/>
      <name val="Calibri"/>
      <family val="2"/>
      <scheme val="minor"/>
    </font>
    <font>
      <sz val="11"/>
      <color indexed="8"/>
      <name val="Arial "/>
    </font>
    <font>
      <sz val="11"/>
      <color indexed="8"/>
      <name val="Calibri"/>
      <family val="2"/>
    </font>
    <font>
      <sz val="10"/>
      <color indexed="8"/>
      <name val="Arial"/>
      <family val="2"/>
    </font>
    <font>
      <b/>
      <sz val="10"/>
      <color indexed="8"/>
      <name val="Arial"/>
      <family val="2"/>
    </font>
    <font>
      <b/>
      <sz val="16"/>
      <color indexed="8"/>
      <name val="Calibri"/>
      <family val="2"/>
    </font>
    <font>
      <b/>
      <sz val="11"/>
      <color indexed="18"/>
      <name val="Calibri"/>
      <family val="2"/>
    </font>
    <font>
      <sz val="10"/>
      <color indexed="8"/>
      <name val="Arial"/>
      <family val="2"/>
    </font>
    <font>
      <b/>
      <sz val="10"/>
      <color indexed="18"/>
      <name val="Arial"/>
      <family val="2"/>
    </font>
    <font>
      <b/>
      <sz val="10"/>
      <name val="Arial"/>
      <family val="2"/>
    </font>
    <font>
      <i/>
      <sz val="10"/>
      <color indexed="8"/>
      <name val="Arial"/>
      <family val="2"/>
    </font>
    <font>
      <b/>
      <sz val="11"/>
      <color indexed="8"/>
      <name val="Calibri"/>
      <family val="2"/>
    </font>
    <font>
      <i/>
      <sz val="9"/>
      <color indexed="8"/>
      <name val="Arial"/>
      <family val="2"/>
    </font>
    <font>
      <i/>
      <sz val="9"/>
      <color indexed="8"/>
      <name val="Calibri"/>
      <family val="2"/>
    </font>
    <font>
      <b/>
      <sz val="12"/>
      <name val="Arial"/>
      <family val="2"/>
    </font>
    <font>
      <sz val="12"/>
      <color indexed="8"/>
      <name val="Arial"/>
      <family val="2"/>
    </font>
    <font>
      <b/>
      <sz val="12"/>
      <color indexed="9"/>
      <name val="Arial"/>
      <family val="2"/>
    </font>
    <font>
      <sz val="12"/>
      <name val="Arial"/>
      <family val="2"/>
    </font>
    <font>
      <b/>
      <sz val="12"/>
      <color indexed="8"/>
      <name val="Arial"/>
      <family val="2"/>
    </font>
  </fonts>
  <fills count="6">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57"/>
        <bgColor indexed="64"/>
      </patternFill>
    </fill>
    <fill>
      <patternFill patternType="gray0625">
        <bgColor indexed="57"/>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2" fillId="0" borderId="0" applyFont="0" applyFill="0" applyBorder="0" applyAlignment="0" applyProtection="0"/>
  </cellStyleXfs>
  <cellXfs count="62">
    <xf numFmtId="0" fontId="0" fillId="0" borderId="0" xfId="0"/>
    <xf numFmtId="0" fontId="1" fillId="0" borderId="0" xfId="0" applyFont="1"/>
    <xf numFmtId="0" fontId="0" fillId="0" borderId="0" xfId="0" applyFill="1"/>
    <xf numFmtId="0" fontId="1" fillId="0" borderId="0" xfId="0" applyFont="1" applyFill="1"/>
    <xf numFmtId="0" fontId="4" fillId="0" borderId="0" xfId="0" applyFont="1" applyFill="1" applyBorder="1" applyAlignment="1">
      <alignment vertical="top" wrapText="1"/>
    </xf>
    <xf numFmtId="0" fontId="3" fillId="0" borderId="0" xfId="0" applyFont="1" applyFill="1" applyBorder="1" applyAlignment="1">
      <alignment horizontal="center" wrapText="1"/>
    </xf>
    <xf numFmtId="0" fontId="5" fillId="0" borderId="0" xfId="0" applyFont="1"/>
    <xf numFmtId="1" fontId="3" fillId="0" borderId="1" xfId="0" applyNumberFormat="1" applyFont="1" applyBorder="1" applyAlignment="1">
      <alignment horizontal="center" vertical="center" wrapText="1"/>
    </xf>
    <xf numFmtId="171"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71"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7" fillId="0" borderId="0" xfId="0" applyFont="1"/>
    <xf numFmtId="0" fontId="8" fillId="0" borderId="0" xfId="0" applyFont="1" applyBorder="1" applyAlignment="1">
      <alignment vertical="center"/>
    </xf>
    <xf numFmtId="0" fontId="9" fillId="2" borderId="1" xfId="0" applyFont="1" applyFill="1" applyBorder="1" applyAlignment="1">
      <alignment horizontal="center" vertical="center" wrapText="1"/>
    </xf>
    <xf numFmtId="0" fontId="3" fillId="0" borderId="0" xfId="0" applyFont="1"/>
    <xf numFmtId="0" fontId="8" fillId="0" borderId="0" xfId="0" applyFont="1" applyBorder="1" applyAlignment="1">
      <alignment horizontal="left" vertical="center"/>
    </xf>
    <xf numFmtId="0" fontId="3" fillId="0" borderId="1" xfId="0" applyFont="1" applyBorder="1" applyAlignment="1">
      <alignment horizontal="left" vertical="center" wrapText="1"/>
    </xf>
    <xf numFmtId="0" fontId="4" fillId="0" borderId="0" xfId="0" applyFont="1"/>
    <xf numFmtId="0" fontId="7" fillId="0" borderId="0" xfId="0" applyFont="1" applyBorder="1"/>
    <xf numFmtId="0" fontId="3" fillId="0" borderId="0" xfId="0" applyFont="1" applyBorder="1"/>
    <xf numFmtId="0" fontId="9" fillId="0" borderId="1" xfId="0" applyFont="1" applyFill="1" applyBorder="1" applyAlignment="1">
      <alignment horizontal="center" vertical="center" wrapText="1"/>
    </xf>
    <xf numFmtId="0" fontId="3" fillId="0" borderId="1" xfId="0" applyFont="1" applyBorder="1"/>
    <xf numFmtId="0" fontId="7" fillId="0" borderId="0" xfId="0" applyFont="1" applyFill="1"/>
    <xf numFmtId="0" fontId="3" fillId="0" borderId="0" xfId="0" applyFont="1" applyFill="1"/>
    <xf numFmtId="173" fontId="3" fillId="3" borderId="1" xfId="1" applyNumberFormat="1" applyFont="1" applyFill="1" applyBorder="1" applyAlignment="1">
      <alignment horizontal="center" vertical="center"/>
    </xf>
    <xf numFmtId="175" fontId="7" fillId="0" borderId="1" xfId="0" applyNumberFormat="1" applyFont="1" applyBorder="1" applyAlignment="1">
      <alignment horizontal="center" vertical="center"/>
    </xf>
    <xf numFmtId="43" fontId="7" fillId="0" borderId="0" xfId="0" applyNumberFormat="1" applyFont="1"/>
    <xf numFmtId="0" fontId="4" fillId="0" borderId="0" xfId="0" applyFont="1" applyFill="1"/>
    <xf numFmtId="0" fontId="11" fillId="0" borderId="0" xfId="0" applyFont="1" applyFill="1"/>
    <xf numFmtId="0" fontId="3" fillId="0" borderId="0" xfId="0" applyFont="1" applyAlignment="1">
      <alignment horizontal="center" vertical="center"/>
    </xf>
    <xf numFmtId="0" fontId="3" fillId="3" borderId="1" xfId="0" applyFont="1" applyFill="1" applyBorder="1"/>
    <xf numFmtId="0" fontId="6" fillId="0" borderId="0" xfId="0" applyFont="1"/>
    <xf numFmtId="1" fontId="3" fillId="0" borderId="0" xfId="0" applyNumberFormat="1" applyFont="1" applyBorder="1" applyAlignment="1">
      <alignment horizontal="center" vertical="center" wrapText="1"/>
    </xf>
    <xf numFmtId="171"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173" fontId="3" fillId="0" borderId="1" xfId="1" applyNumberFormat="1" applyFont="1" applyFill="1" applyBorder="1" applyAlignment="1">
      <alignment horizontal="center" vertical="center"/>
    </xf>
    <xf numFmtId="173" fontId="3" fillId="0" borderId="0" xfId="1" applyNumberFormat="1" applyFont="1" applyFill="1" applyBorder="1" applyAlignment="1">
      <alignment horizontal="center" vertical="center"/>
    </xf>
    <xf numFmtId="0" fontId="3" fillId="0" borderId="2" xfId="0" applyFont="1" applyFill="1" applyBorder="1"/>
    <xf numFmtId="0" fontId="3" fillId="3" borderId="2" xfId="0" applyFont="1" applyFill="1" applyBorder="1"/>
    <xf numFmtId="0" fontId="12" fillId="0" borderId="0" xfId="0" applyFont="1"/>
    <xf numFmtId="0" fontId="14" fillId="0" borderId="0" xfId="0" applyFont="1"/>
    <xf numFmtId="0" fontId="15" fillId="0" borderId="0" xfId="0" applyFont="1"/>
    <xf numFmtId="0" fontId="16" fillId="4" borderId="1" xfId="0" applyFont="1" applyFill="1" applyBorder="1" applyAlignment="1">
      <alignment horizontal="center" vertical="center" wrapText="1"/>
    </xf>
    <xf numFmtId="0" fontId="15" fillId="0" borderId="0" xfId="0" applyFont="1" applyFill="1" applyBorder="1"/>
    <xf numFmtId="0" fontId="16" fillId="5"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0" fillId="0" borderId="1" xfId="0" applyFill="1" applyBorder="1"/>
    <xf numFmtId="1" fontId="3" fillId="3" borderId="1" xfId="0" applyNumberFormat="1" applyFont="1" applyFill="1" applyBorder="1" applyAlignment="1">
      <alignment horizontal="center" vertical="center" wrapText="1"/>
    </xf>
    <xf numFmtId="171"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8" fillId="0" borderId="0" xfId="0" applyFont="1" applyBorder="1" applyAlignment="1">
      <alignment horizontal="left" vertical="center"/>
    </xf>
    <xf numFmtId="0" fontId="12" fillId="0" borderId="0" xfId="0" applyFont="1" applyAlignment="1">
      <alignment wrapText="1"/>
    </xf>
    <xf numFmtId="0" fontId="13" fillId="0" borderId="0" xfId="0" applyFont="1" applyAlignment="1">
      <alignment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4" fillId="0" borderId="0" xfId="0" applyFont="1" applyAlignment="1">
      <alignment vertical="top" wrapText="1"/>
    </xf>
    <xf numFmtId="1" fontId="17" fillId="0" borderId="1" xfId="0" applyNumberFormat="1" applyFont="1" applyFill="1" applyBorder="1" applyProtection="1"/>
    <xf numFmtId="1" fontId="17" fillId="0" borderId="1" xfId="0" applyNumberFormat="1" applyFont="1" applyFill="1" applyBorder="1"/>
    <xf numFmtId="1" fontId="17" fillId="0" borderId="1" xfId="0" applyNumberFormat="1" applyFont="1" applyFill="1" applyBorder="1" applyAlignment="1">
      <alignment horizontal="right" vertical="center" wrapText="1"/>
    </xf>
    <xf numFmtId="1" fontId="18" fillId="0" borderId="1" xfId="0" applyNumberFormat="1" applyFont="1" applyFill="1" applyBorder="1"/>
  </cellXfs>
  <cellStyles count="2">
    <cellStyle name="Millares" xfId="1" builtinId="3"/>
    <cellStyle name="Normal" xfId="0" builtinId="0"/>
  </cellStyles>
  <dxfs count="3">
    <dxf>
      <font>
        <condense val="0"/>
        <extend val="0"/>
        <color indexed="10"/>
      </font>
    </dxf>
    <dxf>
      <font>
        <b/>
        <i val="0"/>
        <condense val="0"/>
        <extend val="0"/>
        <color indexed="10"/>
      </font>
    </dxf>
    <dxf>
      <font>
        <condense val="0"/>
        <extend val="0"/>
        <color indexed="1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416503</xdr:colOff>
      <xdr:row>10</xdr:row>
      <xdr:rowOff>66675</xdr:rowOff>
    </xdr:from>
    <xdr:to>
      <xdr:col>4</xdr:col>
      <xdr:colOff>568903</xdr:colOff>
      <xdr:row>12</xdr:row>
      <xdr:rowOff>104775</xdr:rowOff>
    </xdr:to>
    <xdr:sp macro="" textlink="">
      <xdr:nvSpPr>
        <xdr:cNvPr id="2" name="1 Flecha a la derecha con muesca"/>
        <xdr:cNvSpPr/>
      </xdr:nvSpPr>
      <xdr:spPr>
        <a:xfrm>
          <a:off x="2477367" y="4067175"/>
          <a:ext cx="1676400" cy="488373"/>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7</xdr:col>
      <xdr:colOff>455839</xdr:colOff>
      <xdr:row>9</xdr:row>
      <xdr:rowOff>166006</xdr:rowOff>
    </xdr:from>
    <xdr:to>
      <xdr:col>10</xdr:col>
      <xdr:colOff>398689</xdr:colOff>
      <xdr:row>12</xdr:row>
      <xdr:rowOff>70756</xdr:rowOff>
    </xdr:to>
    <xdr:sp macro="" textlink="">
      <xdr:nvSpPr>
        <xdr:cNvPr id="4" name="3 Flecha a la derecha con muesca"/>
        <xdr:cNvSpPr/>
      </xdr:nvSpPr>
      <xdr:spPr>
        <a:xfrm>
          <a:off x="6334125" y="3976006"/>
          <a:ext cx="2228850" cy="557893"/>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4</xdr:col>
      <xdr:colOff>727363</xdr:colOff>
      <xdr:row>7</xdr:row>
      <xdr:rowOff>51955</xdr:rowOff>
    </xdr:from>
    <xdr:to>
      <xdr:col>7</xdr:col>
      <xdr:colOff>259772</xdr:colOff>
      <xdr:row>14</xdr:row>
      <xdr:rowOff>155817</xdr:rowOff>
    </xdr:to>
    <xdr:sp macro="" textlink="">
      <xdr:nvSpPr>
        <xdr:cNvPr id="27" name="26 Rectángulo"/>
        <xdr:cNvSpPr/>
      </xdr:nvSpPr>
      <xdr:spPr>
        <a:xfrm>
          <a:off x="4312227" y="3480955"/>
          <a:ext cx="1818409" cy="1506681"/>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rtlCol="0" anchor="ctr"/>
        <a:lstStyle/>
        <a:p>
          <a:pPr algn="ctr" rtl="0">
            <a:defRPr sz="1000"/>
          </a:pPr>
          <a:r>
            <a:rPr lang="es-ES" sz="2400" b="0" i="0" u="none" strike="noStrike" baseline="0">
              <a:solidFill>
                <a:srgbClr val="000000"/>
              </a:solidFill>
              <a:latin typeface="Calibri"/>
            </a:rPr>
            <a:t>Consumo energético A </a:t>
          </a:r>
        </a:p>
      </xdr:txBody>
    </xdr:sp>
    <xdr:clientData/>
  </xdr:twoCellAnchor>
  <xdr:twoCellAnchor>
    <xdr:from>
      <xdr:col>0</xdr:col>
      <xdr:colOff>398318</xdr:colOff>
      <xdr:row>6</xdr:row>
      <xdr:rowOff>69273</xdr:rowOff>
    </xdr:from>
    <xdr:to>
      <xdr:col>2</xdr:col>
      <xdr:colOff>225136</xdr:colOff>
      <xdr:row>16</xdr:row>
      <xdr:rowOff>17318</xdr:rowOff>
    </xdr:to>
    <xdr:sp macro="" textlink="">
      <xdr:nvSpPr>
        <xdr:cNvPr id="28" name="27 Rectángulo"/>
        <xdr:cNvSpPr/>
      </xdr:nvSpPr>
      <xdr:spPr>
        <a:xfrm>
          <a:off x="398318" y="3307773"/>
          <a:ext cx="1887682" cy="1922318"/>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rtlCol="0" anchor="ctr"/>
        <a:lstStyle/>
        <a:p>
          <a:pPr algn="ctr" rtl="0">
            <a:defRPr sz="1000"/>
          </a:pPr>
          <a:r>
            <a:rPr lang="es-ES" sz="2400" b="0" i="0" u="none" strike="noStrike" baseline="0">
              <a:solidFill>
                <a:srgbClr val="000000"/>
              </a:solidFill>
              <a:latin typeface="Calibri"/>
            </a:rPr>
            <a:t>Combustible A</a:t>
          </a:r>
        </a:p>
      </xdr:txBody>
    </xdr:sp>
    <xdr:clientData/>
  </xdr:twoCellAnchor>
  <xdr:twoCellAnchor>
    <xdr:from>
      <xdr:col>10</xdr:col>
      <xdr:colOff>519545</xdr:colOff>
      <xdr:row>6</xdr:row>
      <xdr:rowOff>86590</xdr:rowOff>
    </xdr:from>
    <xdr:to>
      <xdr:col>14</xdr:col>
      <xdr:colOff>34636</xdr:colOff>
      <xdr:row>16</xdr:row>
      <xdr:rowOff>86590</xdr:rowOff>
    </xdr:to>
    <xdr:sp macro="" textlink="">
      <xdr:nvSpPr>
        <xdr:cNvPr id="31" name="30 Rectángulo"/>
        <xdr:cNvSpPr/>
      </xdr:nvSpPr>
      <xdr:spPr>
        <a:xfrm>
          <a:off x="8676409" y="3325090"/>
          <a:ext cx="2563091" cy="1974273"/>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rtlCol="0" anchor="ctr"/>
        <a:lstStyle/>
        <a:p>
          <a:pPr algn="ctr" rtl="0">
            <a:defRPr sz="1000"/>
          </a:pPr>
          <a:r>
            <a:rPr lang="es-ES" sz="2400" b="0" i="0" u="none" strike="noStrike" baseline="0">
              <a:solidFill>
                <a:srgbClr val="000000"/>
              </a:solidFill>
              <a:latin typeface="Calibri"/>
            </a:rPr>
            <a:t>Toneladas producidas A</a:t>
          </a:r>
        </a:p>
      </xdr:txBody>
    </xdr:sp>
    <xdr:clientData/>
  </xdr:twoCellAnchor>
  <xdr:twoCellAnchor>
    <xdr:from>
      <xdr:col>0</xdr:col>
      <xdr:colOff>426893</xdr:colOff>
      <xdr:row>21</xdr:row>
      <xdr:rowOff>69273</xdr:rowOff>
    </xdr:from>
    <xdr:to>
      <xdr:col>2</xdr:col>
      <xdr:colOff>253711</xdr:colOff>
      <xdr:row>31</xdr:row>
      <xdr:rowOff>93518</xdr:rowOff>
    </xdr:to>
    <xdr:sp macro="" textlink="">
      <xdr:nvSpPr>
        <xdr:cNvPr id="3" name="27 Rectángulo"/>
        <xdr:cNvSpPr/>
      </xdr:nvSpPr>
      <xdr:spPr>
        <a:xfrm>
          <a:off x="398318" y="3307773"/>
          <a:ext cx="1887682" cy="1922318"/>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rtlCol="0" anchor="ctr"/>
        <a:lstStyle/>
        <a:p>
          <a:pPr algn="ctr" rtl="0">
            <a:defRPr sz="1000"/>
          </a:pPr>
          <a:r>
            <a:rPr lang="es-ES" sz="2400" b="0" i="0" u="none" strike="noStrike" baseline="0">
              <a:solidFill>
                <a:srgbClr val="000000"/>
              </a:solidFill>
              <a:latin typeface="Calibri"/>
            </a:rPr>
            <a:t>Combustible A</a:t>
          </a:r>
        </a:p>
      </xdr:txBody>
    </xdr:sp>
    <xdr:clientData/>
  </xdr:twoCellAnchor>
  <xdr:twoCellAnchor>
    <xdr:from>
      <xdr:col>5</xdr:col>
      <xdr:colOff>98713</xdr:colOff>
      <xdr:row>22</xdr:row>
      <xdr:rowOff>166255</xdr:rowOff>
    </xdr:from>
    <xdr:to>
      <xdr:col>7</xdr:col>
      <xdr:colOff>393122</xdr:colOff>
      <xdr:row>30</xdr:row>
      <xdr:rowOff>155817</xdr:rowOff>
    </xdr:to>
    <xdr:sp macro="" textlink="">
      <xdr:nvSpPr>
        <xdr:cNvPr id="5" name="26 Rectángulo"/>
        <xdr:cNvSpPr/>
      </xdr:nvSpPr>
      <xdr:spPr>
        <a:xfrm>
          <a:off x="4312227" y="3480955"/>
          <a:ext cx="1818409" cy="1506681"/>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rtlCol="0" anchor="ctr"/>
        <a:lstStyle/>
        <a:p>
          <a:pPr algn="ctr" rtl="0">
            <a:defRPr sz="1000"/>
          </a:pPr>
          <a:r>
            <a:rPr lang="es-ES" sz="2400" b="0" i="0" u="none" strike="noStrike" baseline="0">
              <a:solidFill>
                <a:srgbClr val="000000"/>
              </a:solidFill>
              <a:latin typeface="Calibri"/>
            </a:rPr>
            <a:t>Consumo energético B </a:t>
          </a:r>
        </a:p>
      </xdr:txBody>
    </xdr:sp>
    <xdr:clientData/>
  </xdr:twoCellAnchor>
  <xdr:twoCellAnchor>
    <xdr:from>
      <xdr:col>10</xdr:col>
      <xdr:colOff>428625</xdr:colOff>
      <xdr:row>21</xdr:row>
      <xdr:rowOff>66675</xdr:rowOff>
    </xdr:from>
    <xdr:to>
      <xdr:col>14</xdr:col>
      <xdr:colOff>66675</xdr:colOff>
      <xdr:row>31</xdr:row>
      <xdr:rowOff>95250</xdr:rowOff>
    </xdr:to>
    <xdr:sp macro="" textlink="">
      <xdr:nvSpPr>
        <xdr:cNvPr id="1772" name="27 Rectángulo"/>
        <xdr:cNvSpPr>
          <a:spLocks noChangeArrowheads="1"/>
        </xdr:cNvSpPr>
      </xdr:nvSpPr>
      <xdr:spPr bwMode="auto">
        <a:xfrm>
          <a:off x="8591550" y="4219575"/>
          <a:ext cx="2686050" cy="1933575"/>
        </a:xfrm>
        <a:prstGeom prst="rect">
          <a:avLst/>
        </a:prstGeom>
        <a:gradFill rotWithShape="1">
          <a:gsLst>
            <a:gs pos="0">
              <a:srgbClr val="9EEAFF"/>
            </a:gs>
            <a:gs pos="35001">
              <a:srgbClr val="BBEFFF"/>
            </a:gs>
            <a:gs pos="100000">
              <a:srgbClr val="E4F9FF"/>
            </a:gs>
          </a:gsLst>
          <a:lin ang="16200000" scaled="1"/>
        </a:gradFill>
        <a:ln w="9525" algn="ctr">
          <a:solidFill>
            <a:srgbClr val="46AAC5"/>
          </a:solidFill>
          <a:miter lim="800000"/>
          <a:headEnd/>
          <a:tailEnd/>
        </a:ln>
        <a:effectLst>
          <a:outerShdw dist="20000" dir="5400000" rotWithShape="0">
            <a:srgbClr val="000000">
              <a:alpha val="37999"/>
            </a:srgbClr>
          </a:outerShdw>
        </a:effectLst>
      </xdr:spPr>
      <xdr:txBody>
        <a:bodyPr vertOverflow="clip" wrap="square" lIns="45720" tIns="50292" rIns="45720" bIns="50292" anchor="ctr" upright="1"/>
        <a:lstStyle/>
        <a:p>
          <a:pPr algn="ctr" rtl="0">
            <a:defRPr sz="1000"/>
          </a:pPr>
          <a:r>
            <a:rPr lang="es-ES" sz="2400" b="0" i="0" u="none" strike="noStrike" baseline="0">
              <a:solidFill>
                <a:srgbClr val="000000"/>
              </a:solidFill>
              <a:latin typeface="Calibri"/>
            </a:rPr>
            <a:t>Toneladas producidas A</a:t>
          </a:r>
        </a:p>
      </xdr:txBody>
    </xdr:sp>
    <xdr:clientData/>
  </xdr:twoCellAnchor>
  <xdr:twoCellAnchor>
    <xdr:from>
      <xdr:col>2</xdr:col>
      <xdr:colOff>445078</xdr:colOff>
      <xdr:row>25</xdr:row>
      <xdr:rowOff>66675</xdr:rowOff>
    </xdr:from>
    <xdr:to>
      <xdr:col>4</xdr:col>
      <xdr:colOff>597478</xdr:colOff>
      <xdr:row>27</xdr:row>
      <xdr:rowOff>180975</xdr:rowOff>
    </xdr:to>
    <xdr:sp macro="" textlink="">
      <xdr:nvSpPr>
        <xdr:cNvPr id="6" name="1 Flecha a la derecha con muesca"/>
        <xdr:cNvSpPr/>
      </xdr:nvSpPr>
      <xdr:spPr>
        <a:xfrm>
          <a:off x="2477367" y="4067175"/>
          <a:ext cx="1676400" cy="488373"/>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7</xdr:col>
      <xdr:colOff>465364</xdr:colOff>
      <xdr:row>25</xdr:row>
      <xdr:rowOff>166006</xdr:rowOff>
    </xdr:from>
    <xdr:to>
      <xdr:col>10</xdr:col>
      <xdr:colOff>408214</xdr:colOff>
      <xdr:row>28</xdr:row>
      <xdr:rowOff>146956</xdr:rowOff>
    </xdr:to>
    <xdr:sp macro="" textlink="">
      <xdr:nvSpPr>
        <xdr:cNvPr id="7" name="3 Flecha a la derecha con muesca"/>
        <xdr:cNvSpPr/>
      </xdr:nvSpPr>
      <xdr:spPr>
        <a:xfrm>
          <a:off x="6334125" y="3976006"/>
          <a:ext cx="2228850" cy="557893"/>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3:O23"/>
  <sheetViews>
    <sheetView showGridLines="0" tabSelected="1" zoomScale="115" zoomScaleNormal="130" workbookViewId="0">
      <selection activeCell="C9" sqref="C9"/>
    </sheetView>
  </sheetViews>
  <sheetFormatPr baseColWidth="10" defaultRowHeight="15"/>
  <cols>
    <col min="2" max="14" width="11.42578125" style="13"/>
    <col min="15" max="15" width="51.85546875" style="13" customWidth="1"/>
  </cols>
  <sheetData>
    <row r="3" spans="1:15">
      <c r="B3" s="52" t="s">
        <v>18</v>
      </c>
      <c r="C3" s="52"/>
      <c r="D3" s="52"/>
    </row>
    <row r="4" spans="1:15">
      <c r="B4" s="20"/>
      <c r="C4" s="20"/>
      <c r="D4" s="20"/>
      <c r="E4" s="20"/>
      <c r="F4" s="20"/>
      <c r="G4" s="20"/>
      <c r="H4" s="20"/>
      <c r="I4" s="20"/>
      <c r="J4" s="20"/>
      <c r="K4" s="20"/>
      <c r="L4" s="20"/>
      <c r="M4" s="20"/>
      <c r="N4" s="20"/>
      <c r="O4" s="20"/>
    </row>
    <row r="5" spans="1:15">
      <c r="B5" s="21" t="s">
        <v>40</v>
      </c>
      <c r="C5" s="20"/>
      <c r="D5" s="20"/>
      <c r="E5" s="20"/>
      <c r="F5" s="20"/>
      <c r="G5" s="20"/>
      <c r="H5" s="20"/>
      <c r="I5" s="20"/>
      <c r="J5" s="20"/>
      <c r="K5" s="20"/>
      <c r="L5" s="20"/>
      <c r="M5" s="20"/>
      <c r="N5" s="20"/>
      <c r="O5" s="20"/>
    </row>
    <row r="6" spans="1:15">
      <c r="B6" s="21"/>
      <c r="C6" s="20"/>
      <c r="D6" s="20"/>
      <c r="E6" s="20"/>
      <c r="F6" s="20"/>
      <c r="G6" s="20"/>
      <c r="H6" s="20"/>
      <c r="I6" s="20"/>
      <c r="J6" s="20"/>
      <c r="K6" s="20"/>
      <c r="L6" s="20"/>
      <c r="M6" s="20"/>
      <c r="N6" s="20"/>
      <c r="O6" s="20"/>
    </row>
    <row r="7" spans="1:15">
      <c r="B7" s="14" t="s">
        <v>33</v>
      </c>
      <c r="C7" s="14"/>
      <c r="D7" s="14"/>
    </row>
    <row r="8" spans="1:15">
      <c r="B8" s="14"/>
      <c r="C8" s="14"/>
      <c r="D8" s="14"/>
    </row>
    <row r="9" spans="1:15">
      <c r="B9" s="16"/>
      <c r="C9" s="32"/>
      <c r="D9" s="16" t="s">
        <v>29</v>
      </c>
      <c r="E9" s="16"/>
      <c r="F9" s="16"/>
      <c r="G9" s="16"/>
      <c r="H9" s="16"/>
      <c r="I9" s="16"/>
      <c r="J9" s="16"/>
      <c r="K9" s="16"/>
      <c r="L9" s="16"/>
      <c r="M9" s="16"/>
      <c r="N9" s="16"/>
      <c r="O9" s="16"/>
    </row>
    <row r="10" spans="1:15">
      <c r="B10" s="16"/>
      <c r="C10" s="23"/>
      <c r="D10" s="16" t="s">
        <v>41</v>
      </c>
      <c r="E10" s="16"/>
      <c r="F10" s="16"/>
      <c r="G10" s="16"/>
      <c r="H10" s="16"/>
      <c r="I10" s="16"/>
      <c r="J10" s="16"/>
      <c r="K10" s="16"/>
      <c r="L10" s="16"/>
      <c r="M10" s="16"/>
      <c r="N10" s="16"/>
      <c r="O10" s="16"/>
    </row>
    <row r="11" spans="1:15" s="2" customFormat="1">
      <c r="B11" s="24"/>
      <c r="C11" s="24"/>
      <c r="D11" s="25"/>
      <c r="E11" s="24"/>
      <c r="F11" s="24"/>
      <c r="G11" s="24"/>
      <c r="H11" s="24"/>
      <c r="I11" s="24"/>
      <c r="J11" s="24"/>
      <c r="K11" s="24"/>
      <c r="L11" s="24"/>
      <c r="M11" s="24"/>
      <c r="N11" s="24"/>
      <c r="O11" s="24"/>
    </row>
    <row r="12" spans="1:15" s="30" customFormat="1">
      <c r="A12" s="2"/>
      <c r="B12" s="24"/>
      <c r="C12" s="29"/>
      <c r="D12" s="29"/>
      <c r="E12" s="29"/>
      <c r="F12" s="29"/>
      <c r="G12" s="29"/>
      <c r="H12" s="29"/>
      <c r="I12" s="29"/>
      <c r="J12" s="29"/>
      <c r="K12" s="29"/>
      <c r="L12" s="29"/>
      <c r="M12" s="29"/>
      <c r="N12" s="29"/>
      <c r="O12" s="29"/>
    </row>
    <row r="13" spans="1:15">
      <c r="C13" s="19" t="s">
        <v>42</v>
      </c>
    </row>
    <row r="14" spans="1:15">
      <c r="C14" s="16" t="s">
        <v>35</v>
      </c>
    </row>
    <row r="15" spans="1:15">
      <c r="C15" s="16" t="s">
        <v>19</v>
      </c>
    </row>
    <row r="16" spans="1:15">
      <c r="C16" s="16" t="s">
        <v>31</v>
      </c>
    </row>
    <row r="17" spans="3:3">
      <c r="C17" s="16" t="s">
        <v>32</v>
      </c>
    </row>
    <row r="18" spans="3:3">
      <c r="C18" s="16"/>
    </row>
    <row r="19" spans="3:3">
      <c r="C19" s="16"/>
    </row>
    <row r="20" spans="3:3" ht="16.5" customHeight="1">
      <c r="C20" s="16"/>
    </row>
    <row r="21" spans="3:3">
      <c r="C21" s="16"/>
    </row>
    <row r="23" spans="3:3">
      <c r="C23" s="16"/>
    </row>
  </sheetData>
  <sheetProtection password="D151" sheet="1" formatCells="0" formatColumns="0" formatRows="0" insertColumns="0" insertRows="0" insertHyperlinks="0" deleteColumns="0" deleteRows="0" sort="0" autoFilter="0" pivotTables="0"/>
  <protectedRanges>
    <protectedRange sqref="C9" name="Rango1"/>
  </protectedRanges>
  <mergeCells count="1">
    <mergeCell ref="B3:D3"/>
  </mergeCells>
  <phoneticPr fontId="0" type="noConversion"/>
  <pageMargins left="0.7" right="0.16" top="0.75" bottom="0.75" header="0.3" footer="0.3"/>
  <pageSetup paperSize="9" scale="65"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B2:M19"/>
  <sheetViews>
    <sheetView showGridLines="0" zoomScaleNormal="100" workbookViewId="0"/>
  </sheetViews>
  <sheetFormatPr baseColWidth="10" defaultRowHeight="15"/>
  <cols>
    <col min="2" max="2" width="19.5703125" customWidth="1"/>
  </cols>
  <sheetData>
    <row r="2" spans="2:4">
      <c r="B2" s="52" t="s">
        <v>17</v>
      </c>
      <c r="C2" s="52"/>
      <c r="D2" s="52"/>
    </row>
    <row r="4" spans="2:4">
      <c r="B4" s="33" t="s">
        <v>43</v>
      </c>
    </row>
    <row r="12" spans="2:4" ht="21">
      <c r="B12" s="6"/>
    </row>
    <row r="18" spans="2:13" ht="21">
      <c r="M18" s="6"/>
    </row>
    <row r="19" spans="2:13">
      <c r="B19" s="33" t="s">
        <v>44</v>
      </c>
    </row>
  </sheetData>
  <sheetProtection password="D151" sheet="1" formatCells="0" formatColumns="0" formatRows="0" insertColumns="0" insertRows="0" insertHyperlinks="0" deleteColumns="0" deleteRows="0" sort="0" autoFilter="0" pivotTables="0"/>
  <mergeCells count="1">
    <mergeCell ref="B2:D2"/>
  </mergeCells>
  <phoneticPr fontId="0" type="noConversion"/>
  <pageMargins left="0.75" right="0.75" top="1" bottom="1" header="0" footer="0"/>
  <pageSetup paperSize="9" scale="72" orientation="landscape" horizontalDpi="4294967294" verticalDpi="90" r:id="rId1"/>
  <headerFooter alignWithMargins="0"/>
  <drawing r:id="rId2"/>
</worksheet>
</file>

<file path=xl/worksheets/sheet3.xml><?xml version="1.0" encoding="utf-8"?>
<worksheet xmlns="http://schemas.openxmlformats.org/spreadsheetml/2006/main" xmlns:r="http://schemas.openxmlformats.org/officeDocument/2006/relationships">
  <sheetPr>
    <pageSetUpPr fitToPage="1"/>
  </sheetPr>
  <dimension ref="A2:K35"/>
  <sheetViews>
    <sheetView showGridLines="0" workbookViewId="0">
      <selection activeCell="D4" sqref="D4"/>
    </sheetView>
  </sheetViews>
  <sheetFormatPr baseColWidth="10" defaultRowHeight="15"/>
  <cols>
    <col min="1" max="1" width="20.7109375" style="1" customWidth="1"/>
    <col min="2" max="8" width="20.7109375" style="16" customWidth="1"/>
    <col min="9" max="11" width="20.7109375" style="13" customWidth="1"/>
  </cols>
  <sheetData>
    <row r="2" spans="1:11">
      <c r="B2" s="14" t="s">
        <v>28</v>
      </c>
      <c r="C2" s="14"/>
    </row>
    <row r="3" spans="1:11" ht="64.5" customHeight="1" thickBot="1">
      <c r="D3" s="14"/>
      <c r="E3" s="53" t="s">
        <v>53</v>
      </c>
      <c r="F3" s="54"/>
      <c r="G3" s="54"/>
      <c r="H3" s="54"/>
      <c r="I3" s="54"/>
      <c r="J3" s="17"/>
    </row>
    <row r="4" spans="1:11" ht="15.75" thickBot="1">
      <c r="B4" s="55" t="s">
        <v>54</v>
      </c>
      <c r="C4" s="56"/>
      <c r="D4" s="40"/>
    </row>
    <row r="5" spans="1:11" ht="15.75" thickBot="1">
      <c r="B5" s="55" t="s">
        <v>55</v>
      </c>
      <c r="C5" s="56"/>
      <c r="D5" s="39" t="e">
        <f>J29/D4</f>
        <v>#DIV/0!</v>
      </c>
    </row>
    <row r="7" spans="1:11" ht="38.25">
      <c r="A7" s="4"/>
      <c r="B7" s="15" t="s">
        <v>0</v>
      </c>
      <c r="C7" s="15" t="s">
        <v>60</v>
      </c>
      <c r="D7" s="15" t="s">
        <v>13</v>
      </c>
      <c r="E7" s="15" t="s">
        <v>34</v>
      </c>
      <c r="F7" s="15" t="s">
        <v>27</v>
      </c>
      <c r="G7" s="15" t="s">
        <v>14</v>
      </c>
      <c r="H7" s="15" t="s">
        <v>36</v>
      </c>
      <c r="I7" s="15" t="s">
        <v>6</v>
      </c>
      <c r="J7" s="15" t="s">
        <v>45</v>
      </c>
      <c r="K7" s="15" t="s">
        <v>26</v>
      </c>
    </row>
    <row r="8" spans="1:11" s="2" customFormat="1">
      <c r="A8" s="4"/>
      <c r="B8" s="18" t="s">
        <v>20</v>
      </c>
      <c r="C8" s="47"/>
      <c r="D8" s="7">
        <v>101</v>
      </c>
      <c r="E8" s="8">
        <v>30.34</v>
      </c>
      <c r="F8" s="8">
        <v>0.10970000000000001</v>
      </c>
      <c r="G8" s="22"/>
      <c r="H8" s="26"/>
      <c r="I8" s="26"/>
      <c r="J8" s="27">
        <f>IF(H8=0,(I8*G8/1000)*E8,H8*E8)</f>
        <v>0</v>
      </c>
      <c r="K8" s="12">
        <f>J8*D8/1000</f>
        <v>0</v>
      </c>
    </row>
    <row r="9" spans="1:11" s="2" customFormat="1">
      <c r="A9" s="4"/>
      <c r="B9" s="18" t="s">
        <v>21</v>
      </c>
      <c r="C9" s="47"/>
      <c r="D9" s="8">
        <v>99.42</v>
      </c>
      <c r="E9" s="8">
        <v>13.39</v>
      </c>
      <c r="F9" s="8">
        <v>0.20829999999999999</v>
      </c>
      <c r="G9" s="22"/>
      <c r="H9" s="26"/>
      <c r="I9" s="26"/>
      <c r="J9" s="27">
        <f t="shared" ref="J9:J27" si="0">IF(H9=0,(I9*G9/1000)*E9,H9*E9)</f>
        <v>0</v>
      </c>
      <c r="K9" s="12">
        <f t="shared" ref="K9:K27" si="1">J9*D9/1000</f>
        <v>0</v>
      </c>
    </row>
    <row r="10" spans="1:11" s="2" customFormat="1">
      <c r="A10" s="4"/>
      <c r="B10" s="18" t="s">
        <v>22</v>
      </c>
      <c r="C10" s="47"/>
      <c r="D10" s="7">
        <v>101</v>
      </c>
      <c r="E10" s="8">
        <v>30.34</v>
      </c>
      <c r="F10" s="8">
        <v>0.10970000000000001</v>
      </c>
      <c r="G10" s="22"/>
      <c r="H10" s="26"/>
      <c r="I10" s="26"/>
      <c r="J10" s="27">
        <f t="shared" si="0"/>
        <v>0</v>
      </c>
      <c r="K10" s="12">
        <f t="shared" si="1"/>
        <v>0</v>
      </c>
    </row>
    <row r="11" spans="1:11" s="2" customFormat="1">
      <c r="A11" s="4"/>
      <c r="B11" s="18" t="s">
        <v>23</v>
      </c>
      <c r="C11" s="47"/>
      <c r="D11" s="7">
        <v>98.3</v>
      </c>
      <c r="E11" s="8">
        <v>32.5</v>
      </c>
      <c r="F11" s="8">
        <v>0.08</v>
      </c>
      <c r="G11" s="22"/>
      <c r="H11" s="26"/>
      <c r="I11" s="26"/>
      <c r="J11" s="27">
        <f t="shared" si="0"/>
        <v>0</v>
      </c>
      <c r="K11" s="12">
        <f t="shared" si="1"/>
        <v>0</v>
      </c>
    </row>
    <row r="12" spans="1:11" s="2" customFormat="1">
      <c r="A12" s="4"/>
      <c r="B12" s="18" t="s">
        <v>63</v>
      </c>
      <c r="C12" s="47"/>
      <c r="D12" s="7">
        <v>76.8</v>
      </c>
      <c r="E12" s="8">
        <v>40.18</v>
      </c>
      <c r="F12" s="8"/>
      <c r="G12" s="22"/>
      <c r="H12" s="26"/>
      <c r="I12" s="26"/>
      <c r="J12" s="27">
        <f t="shared" si="0"/>
        <v>0</v>
      </c>
      <c r="K12" s="12">
        <f t="shared" si="1"/>
        <v>0</v>
      </c>
    </row>
    <row r="13" spans="1:11" ht="15" customHeight="1">
      <c r="A13" s="5"/>
      <c r="B13" s="18" t="s">
        <v>8</v>
      </c>
      <c r="C13" s="47"/>
      <c r="D13" s="7">
        <v>73</v>
      </c>
      <c r="E13" s="10">
        <v>42.4</v>
      </c>
      <c r="F13" s="10">
        <v>1E-3</v>
      </c>
      <c r="G13" s="11">
        <v>870</v>
      </c>
      <c r="H13" s="26"/>
      <c r="I13" s="26"/>
      <c r="J13" s="27">
        <f t="shared" si="0"/>
        <v>0</v>
      </c>
      <c r="K13" s="12">
        <f t="shared" si="1"/>
        <v>0</v>
      </c>
    </row>
    <row r="14" spans="1:11" ht="15" customHeight="1">
      <c r="A14" s="5"/>
      <c r="B14" s="18" t="s">
        <v>5</v>
      </c>
      <c r="C14" s="47"/>
      <c r="D14" s="7">
        <v>56</v>
      </c>
      <c r="E14" s="8">
        <v>46.8</v>
      </c>
      <c r="F14" s="8"/>
      <c r="G14" s="12">
        <f>0.0007929*1000</f>
        <v>0.79290000000000005</v>
      </c>
      <c r="H14" s="26"/>
      <c r="I14" s="26"/>
      <c r="J14" s="27">
        <f t="shared" si="0"/>
        <v>0</v>
      </c>
      <c r="K14" s="12">
        <f t="shared" si="1"/>
        <v>0</v>
      </c>
    </row>
    <row r="15" spans="1:11" ht="30" customHeight="1">
      <c r="B15" s="18" t="s">
        <v>16</v>
      </c>
      <c r="C15" s="47"/>
      <c r="D15" s="7">
        <v>100</v>
      </c>
      <c r="E15" s="8"/>
      <c r="F15" s="8"/>
      <c r="G15" s="9"/>
      <c r="H15" s="26"/>
      <c r="I15" s="26"/>
      <c r="J15" s="27">
        <f t="shared" si="0"/>
        <v>0</v>
      </c>
      <c r="K15" s="12">
        <f t="shared" si="1"/>
        <v>0</v>
      </c>
    </row>
    <row r="16" spans="1:11">
      <c r="B16" s="18" t="s">
        <v>9</v>
      </c>
      <c r="C16" s="47"/>
      <c r="D16" s="7">
        <v>63.6</v>
      </c>
      <c r="E16" s="8">
        <v>46.2</v>
      </c>
      <c r="F16" s="8"/>
      <c r="G16" s="9">
        <v>0.52</v>
      </c>
      <c r="H16" s="26"/>
      <c r="I16" s="26"/>
      <c r="J16" s="27">
        <f t="shared" si="0"/>
        <v>0</v>
      </c>
      <c r="K16" s="12">
        <f t="shared" si="1"/>
        <v>0</v>
      </c>
    </row>
    <row r="17" spans="1:11" ht="15" customHeight="1">
      <c r="B17" s="18" t="s">
        <v>10</v>
      </c>
      <c r="C17" s="47"/>
      <c r="D17" s="7">
        <v>66.2</v>
      </c>
      <c r="E17" s="8">
        <v>44.78</v>
      </c>
      <c r="F17" s="8"/>
      <c r="G17" s="9">
        <v>0.56000000000000005</v>
      </c>
      <c r="H17" s="26"/>
      <c r="I17" s="26"/>
      <c r="J17" s="27">
        <f t="shared" si="0"/>
        <v>0</v>
      </c>
      <c r="K17" s="12">
        <f t="shared" si="1"/>
        <v>0</v>
      </c>
    </row>
    <row r="18" spans="1:11" ht="15" customHeight="1">
      <c r="B18" s="18" t="s">
        <v>11</v>
      </c>
      <c r="C18" s="47"/>
      <c r="D18" s="7">
        <v>65</v>
      </c>
      <c r="E18" s="8">
        <v>45.5</v>
      </c>
      <c r="F18" s="8"/>
      <c r="G18" s="9">
        <v>0.53</v>
      </c>
      <c r="H18" s="26"/>
      <c r="I18" s="26"/>
      <c r="J18" s="27">
        <f t="shared" si="0"/>
        <v>0</v>
      </c>
      <c r="K18" s="12">
        <f t="shared" si="1"/>
        <v>0</v>
      </c>
    </row>
    <row r="19" spans="1:11" ht="15" customHeight="1">
      <c r="B19" s="18" t="s">
        <v>7</v>
      </c>
      <c r="C19" s="47"/>
      <c r="D19" s="7">
        <v>0</v>
      </c>
      <c r="E19" s="8">
        <v>13.404999999999999</v>
      </c>
      <c r="F19" s="8"/>
      <c r="G19" s="12">
        <v>1.34</v>
      </c>
      <c r="H19" s="26"/>
      <c r="I19" s="26"/>
      <c r="J19" s="27">
        <f t="shared" si="0"/>
        <v>0</v>
      </c>
      <c r="K19" s="12">
        <f t="shared" si="1"/>
        <v>0</v>
      </c>
    </row>
    <row r="20" spans="1:11" s="2" customFormat="1" ht="31.5" customHeight="1">
      <c r="A20" s="3"/>
      <c r="B20" s="18" t="s">
        <v>15</v>
      </c>
      <c r="C20" s="47"/>
      <c r="D20" s="7">
        <v>0</v>
      </c>
      <c r="E20" s="8">
        <v>17.734999999999999</v>
      </c>
      <c r="F20" s="8"/>
      <c r="G20" s="12">
        <v>1.2150000000000001</v>
      </c>
      <c r="H20" s="26"/>
      <c r="I20" s="26"/>
      <c r="J20" s="27">
        <f t="shared" si="0"/>
        <v>0</v>
      </c>
      <c r="K20" s="12">
        <f t="shared" si="1"/>
        <v>0</v>
      </c>
    </row>
    <row r="21" spans="1:11" ht="15" customHeight="1">
      <c r="B21" s="18" t="s">
        <v>12</v>
      </c>
      <c r="C21" s="47"/>
      <c r="D21" s="7">
        <v>0</v>
      </c>
      <c r="E21" s="8">
        <v>120.05</v>
      </c>
      <c r="F21" s="8"/>
      <c r="G21" s="12">
        <v>8.4000000000000005E-2</v>
      </c>
      <c r="H21" s="26"/>
      <c r="I21" s="26"/>
      <c r="J21" s="27">
        <f t="shared" si="0"/>
        <v>0</v>
      </c>
      <c r="K21" s="12">
        <f t="shared" si="1"/>
        <v>0</v>
      </c>
    </row>
    <row r="22" spans="1:11" ht="15" customHeight="1">
      <c r="A22" s="5"/>
      <c r="B22" s="18" t="s">
        <v>1</v>
      </c>
      <c r="C22" s="47"/>
      <c r="D22" s="7">
        <v>0</v>
      </c>
      <c r="E22" s="8">
        <v>14.44</v>
      </c>
      <c r="F22" s="8">
        <v>0.2</v>
      </c>
      <c r="G22" s="22"/>
      <c r="H22" s="26"/>
      <c r="I22" s="26"/>
      <c r="J22" s="27">
        <f t="shared" si="0"/>
        <v>0</v>
      </c>
      <c r="K22" s="12">
        <f t="shared" si="1"/>
        <v>0</v>
      </c>
    </row>
    <row r="23" spans="1:11" ht="15" customHeight="1">
      <c r="A23" s="5"/>
      <c r="B23" s="18" t="s">
        <v>2</v>
      </c>
      <c r="C23" s="47"/>
      <c r="D23" s="7">
        <v>0</v>
      </c>
      <c r="E23" s="8">
        <v>31.39</v>
      </c>
      <c r="F23" s="8">
        <v>0.12</v>
      </c>
      <c r="G23" s="22"/>
      <c r="H23" s="26"/>
      <c r="I23" s="26"/>
      <c r="J23" s="27">
        <f t="shared" si="0"/>
        <v>0</v>
      </c>
      <c r="K23" s="12">
        <f t="shared" si="1"/>
        <v>0</v>
      </c>
    </row>
    <row r="24" spans="1:11" ht="15" customHeight="1">
      <c r="A24" s="5"/>
      <c r="B24" s="18" t="s">
        <v>3</v>
      </c>
      <c r="C24" s="47"/>
      <c r="D24" s="7">
        <v>0</v>
      </c>
      <c r="E24" s="8">
        <v>14.8</v>
      </c>
      <c r="F24" s="8">
        <v>0.15</v>
      </c>
      <c r="G24" s="22"/>
      <c r="H24" s="26"/>
      <c r="I24" s="26"/>
      <c r="J24" s="27">
        <f t="shared" si="0"/>
        <v>0</v>
      </c>
      <c r="K24" s="12">
        <f t="shared" si="1"/>
        <v>0</v>
      </c>
    </row>
    <row r="25" spans="1:11" ht="15" customHeight="1">
      <c r="A25" s="5"/>
      <c r="B25" s="18" t="s">
        <v>24</v>
      </c>
      <c r="C25" s="47"/>
      <c r="D25" s="7">
        <v>0</v>
      </c>
      <c r="E25" s="8">
        <v>13</v>
      </c>
      <c r="F25" s="31" t="s">
        <v>38</v>
      </c>
      <c r="G25" s="9"/>
      <c r="H25" s="26"/>
      <c r="I25" s="26"/>
      <c r="J25" s="27">
        <f t="shared" si="0"/>
        <v>0</v>
      </c>
      <c r="K25" s="12">
        <f t="shared" si="1"/>
        <v>0</v>
      </c>
    </row>
    <row r="26" spans="1:11" ht="15" customHeight="1">
      <c r="A26" s="5"/>
      <c r="B26" s="18" t="s">
        <v>25</v>
      </c>
      <c r="C26" s="47"/>
      <c r="D26" s="7">
        <v>0</v>
      </c>
      <c r="E26" s="8">
        <v>18</v>
      </c>
      <c r="F26" s="8" t="s">
        <v>37</v>
      </c>
      <c r="G26" s="9"/>
      <c r="H26" s="26"/>
      <c r="I26" s="26"/>
      <c r="J26" s="27">
        <f t="shared" si="0"/>
        <v>0</v>
      </c>
      <c r="K26" s="12">
        <f t="shared" si="1"/>
        <v>0</v>
      </c>
    </row>
    <row r="27" spans="1:11" ht="15" customHeight="1">
      <c r="A27" s="5"/>
      <c r="B27" s="18" t="s">
        <v>4</v>
      </c>
      <c r="C27" s="47"/>
      <c r="D27" s="7">
        <v>0</v>
      </c>
      <c r="E27" s="8">
        <v>15.9</v>
      </c>
      <c r="F27" s="8">
        <v>0.1</v>
      </c>
      <c r="G27" s="9"/>
      <c r="H27" s="26"/>
      <c r="I27" s="26"/>
      <c r="J27" s="27">
        <f t="shared" si="0"/>
        <v>0</v>
      </c>
      <c r="K27" s="12">
        <f t="shared" si="1"/>
        <v>0</v>
      </c>
    </row>
    <row r="28" spans="1:11" ht="15" customHeight="1">
      <c r="A28" s="5"/>
      <c r="B28" s="18" t="s">
        <v>64</v>
      </c>
      <c r="C28" s="47"/>
      <c r="D28" s="49"/>
      <c r="E28" s="50"/>
      <c r="F28" s="50"/>
      <c r="G28" s="51"/>
      <c r="H28" s="26"/>
      <c r="I28" s="26"/>
      <c r="J28" s="27">
        <f>IF(H28=0,(I28*G28/1000)*E28,H28*E28)</f>
        <v>0</v>
      </c>
      <c r="K28" s="12">
        <f>J28*D28/1000</f>
        <v>0</v>
      </c>
    </row>
    <row r="29" spans="1:11" ht="27" customHeight="1">
      <c r="A29" s="5"/>
      <c r="B29" s="18" t="s">
        <v>52</v>
      </c>
      <c r="C29" s="18" t="str">
        <f>IF(SUM(C8:C27)=1,1,"ERROR, la fracción debe ser igual a 1")</f>
        <v>ERROR, la fracción debe ser igual a 1</v>
      </c>
      <c r="D29" s="34"/>
      <c r="E29" s="35"/>
      <c r="F29" s="35"/>
      <c r="G29" s="36"/>
      <c r="H29" s="38"/>
      <c r="I29" s="38"/>
      <c r="J29" s="37">
        <f>SUM(J8:J27)</f>
        <v>0</v>
      </c>
      <c r="K29" s="37">
        <f>SUM(K8:K27)</f>
        <v>0</v>
      </c>
    </row>
    <row r="30" spans="1:11">
      <c r="B30" s="16" t="s">
        <v>39</v>
      </c>
    </row>
    <row r="34" spans="9:9">
      <c r="I34" s="28"/>
    </row>
    <row r="35" spans="9:9">
      <c r="I35" s="28"/>
    </row>
  </sheetData>
  <sheetProtection password="D151" sheet="1" formatCells="0" formatColumns="0" formatRows="0" insertColumns="0" insertRows="0" insertHyperlinks="0" deleteColumns="0" deleteRows="0" sort="0" autoFilter="0" pivotTables="0"/>
  <protectedRanges>
    <protectedRange sqref="D4 C8:C28 D28:G28 H8:I28" name="Rango1"/>
  </protectedRanges>
  <mergeCells count="3">
    <mergeCell ref="E3:I3"/>
    <mergeCell ref="B4:C4"/>
    <mergeCell ref="B5:C5"/>
  </mergeCells>
  <phoneticPr fontId="0" type="noConversion"/>
  <conditionalFormatting sqref="C29">
    <cfRule type="cellIs" dxfId="2" priority="1" stopIfTrue="1" operator="notEqual">
      <formula>1</formula>
    </cfRule>
  </conditionalFormatting>
  <pageMargins left="0.7" right="0.7" top="0.75" bottom="0.75" header="0.3" footer="0.3"/>
  <pageSetup paperSize="9" scale="52"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B2:L35"/>
  <sheetViews>
    <sheetView showGridLines="0" workbookViewId="0">
      <selection activeCell="E4" sqref="E4"/>
    </sheetView>
  </sheetViews>
  <sheetFormatPr baseColWidth="10" defaultRowHeight="15"/>
  <cols>
    <col min="2" max="2" width="20.7109375" style="1" customWidth="1"/>
    <col min="3" max="3" width="20.7109375" style="16" customWidth="1"/>
    <col min="4" max="4" width="8.140625" style="16" customWidth="1"/>
    <col min="5" max="9" width="20.7109375" style="16" customWidth="1"/>
    <col min="10" max="12" width="20.7109375" style="13" customWidth="1"/>
  </cols>
  <sheetData>
    <row r="2" spans="2:12">
      <c r="C2" s="14" t="s">
        <v>59</v>
      </c>
      <c r="D2" s="14"/>
    </row>
    <row r="3" spans="2:12" ht="15.75" thickBot="1">
      <c r="E3" s="14"/>
      <c r="F3" s="14"/>
      <c r="G3" s="14"/>
      <c r="H3" s="14"/>
      <c r="I3" s="14"/>
      <c r="J3" s="14"/>
      <c r="K3" s="17"/>
    </row>
    <row r="4" spans="2:12" ht="15.75" thickBot="1">
      <c r="C4" s="55" t="s">
        <v>54</v>
      </c>
      <c r="D4" s="56"/>
      <c r="E4" s="40"/>
      <c r="F4" s="41"/>
      <c r="L4"/>
    </row>
    <row r="5" spans="2:12" ht="15.75" thickBot="1">
      <c r="C5" s="55" t="s">
        <v>56</v>
      </c>
      <c r="D5" s="56"/>
      <c r="E5" s="39" t="e">
        <f>K29/E4</f>
        <v>#DIV/0!</v>
      </c>
      <c r="F5" s="41"/>
      <c r="L5"/>
    </row>
    <row r="7" spans="2:12" ht="38.25">
      <c r="B7" s="15" t="s">
        <v>0</v>
      </c>
      <c r="C7" s="15" t="s">
        <v>60</v>
      </c>
      <c r="D7" s="15" t="s">
        <v>61</v>
      </c>
      <c r="E7" s="15" t="s">
        <v>13</v>
      </c>
      <c r="F7" s="15" t="s">
        <v>34</v>
      </c>
      <c r="G7" s="15" t="s">
        <v>27</v>
      </c>
      <c r="H7" s="15" t="s">
        <v>14</v>
      </c>
      <c r="I7" s="15" t="s">
        <v>36</v>
      </c>
      <c r="J7" s="15" t="s">
        <v>6</v>
      </c>
      <c r="K7" s="15" t="s">
        <v>45</v>
      </c>
      <c r="L7" s="15" t="s">
        <v>26</v>
      </c>
    </row>
    <row r="8" spans="2:12" s="2" customFormat="1">
      <c r="B8" s="18" t="s">
        <v>20</v>
      </c>
      <c r="C8" s="47"/>
      <c r="D8" s="48" t="str">
        <f>IF('Escenario base'!C8,'Escenario base'!C8,"")</f>
        <v/>
      </c>
      <c r="E8" s="7">
        <v>101</v>
      </c>
      <c r="F8" s="8">
        <v>30.34</v>
      </c>
      <c r="G8" s="8">
        <v>0.10970000000000001</v>
      </c>
      <c r="H8" s="22"/>
      <c r="I8" s="26"/>
      <c r="J8" s="26"/>
      <c r="K8" s="27">
        <f>IF(I8=0,(J8*H8/1000)*F8,I8*F8)</f>
        <v>0</v>
      </c>
      <c r="L8" s="12">
        <f>K8*E8/1000</f>
        <v>0</v>
      </c>
    </row>
    <row r="9" spans="2:12" s="2" customFormat="1">
      <c r="B9" s="18" t="s">
        <v>21</v>
      </c>
      <c r="C9" s="47"/>
      <c r="D9" s="48" t="str">
        <f>IF('Escenario base'!C9,'Escenario base'!C9,"")</f>
        <v/>
      </c>
      <c r="E9" s="8">
        <v>99.42</v>
      </c>
      <c r="F9" s="8">
        <v>13.39</v>
      </c>
      <c r="G9" s="8">
        <v>0.20829999999999999</v>
      </c>
      <c r="H9" s="22"/>
      <c r="I9" s="26"/>
      <c r="J9" s="26"/>
      <c r="K9" s="27">
        <f t="shared" ref="K9:K27" si="0">IF(I9=0,(J9*H9/1000)*F9,I9*F9)</f>
        <v>0</v>
      </c>
      <c r="L9" s="12">
        <f t="shared" ref="L9:L27" si="1">K9*E9/1000</f>
        <v>0</v>
      </c>
    </row>
    <row r="10" spans="2:12" s="2" customFormat="1">
      <c r="B10" s="18" t="s">
        <v>22</v>
      </c>
      <c r="C10" s="47"/>
      <c r="D10" s="48" t="str">
        <f>IF('Escenario base'!C10,'Escenario base'!C10,"")</f>
        <v/>
      </c>
      <c r="E10" s="7">
        <v>101</v>
      </c>
      <c r="F10" s="8">
        <v>30.34</v>
      </c>
      <c r="G10" s="8">
        <v>0.10970000000000001</v>
      </c>
      <c r="H10" s="22"/>
      <c r="I10" s="26"/>
      <c r="J10" s="26"/>
      <c r="K10" s="27">
        <f t="shared" si="0"/>
        <v>0</v>
      </c>
      <c r="L10" s="12">
        <f t="shared" si="1"/>
        <v>0</v>
      </c>
    </row>
    <row r="11" spans="2:12" s="2" customFormat="1">
      <c r="B11" s="18" t="s">
        <v>23</v>
      </c>
      <c r="C11" s="47"/>
      <c r="D11" s="48" t="str">
        <f>IF('Escenario base'!C11,'Escenario base'!C11,"")</f>
        <v/>
      </c>
      <c r="E11" s="7">
        <v>98.3</v>
      </c>
      <c r="F11" s="8">
        <v>32.5</v>
      </c>
      <c r="G11" s="8">
        <v>0.08</v>
      </c>
      <c r="H11" s="22"/>
      <c r="I11" s="26"/>
      <c r="J11" s="26"/>
      <c r="K11" s="27">
        <f t="shared" si="0"/>
        <v>0</v>
      </c>
      <c r="L11" s="12">
        <f t="shared" si="1"/>
        <v>0</v>
      </c>
    </row>
    <row r="12" spans="2:12" s="2" customFormat="1">
      <c r="B12" s="18" t="s">
        <v>63</v>
      </c>
      <c r="C12" s="47"/>
      <c r="D12" s="48" t="str">
        <f>IF('Escenario base'!C12,'Escenario base'!C12,"")</f>
        <v/>
      </c>
      <c r="E12" s="7">
        <v>76.8</v>
      </c>
      <c r="F12" s="8">
        <v>40.18</v>
      </c>
      <c r="G12" s="8"/>
      <c r="H12" s="22"/>
      <c r="I12" s="26"/>
      <c r="J12" s="26"/>
      <c r="K12" s="27"/>
      <c r="L12" s="12"/>
    </row>
    <row r="13" spans="2:12" ht="15" customHeight="1">
      <c r="B13" s="18" t="s">
        <v>8</v>
      </c>
      <c r="C13" s="47"/>
      <c r="D13" s="48" t="str">
        <f>IF('Escenario base'!C13,'Escenario base'!C13,"")</f>
        <v/>
      </c>
      <c r="E13" s="7">
        <v>73</v>
      </c>
      <c r="F13" s="10">
        <v>42.4</v>
      </c>
      <c r="G13" s="10">
        <v>1E-3</v>
      </c>
      <c r="H13" s="11">
        <v>870</v>
      </c>
      <c r="I13" s="26"/>
      <c r="J13" s="26"/>
      <c r="K13" s="27">
        <f t="shared" si="0"/>
        <v>0</v>
      </c>
      <c r="L13" s="12">
        <f t="shared" si="1"/>
        <v>0</v>
      </c>
    </row>
    <row r="14" spans="2:12">
      <c r="B14" s="18" t="s">
        <v>5</v>
      </c>
      <c r="C14" s="47"/>
      <c r="D14" s="48" t="str">
        <f>IF('Escenario base'!C14,'Escenario base'!C14,"")</f>
        <v/>
      </c>
      <c r="E14" s="7">
        <v>56</v>
      </c>
      <c r="F14" s="8">
        <v>46.8</v>
      </c>
      <c r="G14" s="8"/>
      <c r="H14" s="12">
        <f>0.0007929*1000</f>
        <v>0.79290000000000005</v>
      </c>
      <c r="I14" s="26"/>
      <c r="J14" s="26"/>
      <c r="K14" s="27">
        <f t="shared" si="0"/>
        <v>0</v>
      </c>
      <c r="L14" s="12">
        <f t="shared" si="1"/>
        <v>0</v>
      </c>
    </row>
    <row r="15" spans="2:12" ht="25.5">
      <c r="B15" s="18" t="s">
        <v>16</v>
      </c>
      <c r="C15" s="47"/>
      <c r="D15" s="48" t="str">
        <f>IF('Escenario base'!C15,'Escenario base'!C15,"")</f>
        <v/>
      </c>
      <c r="E15" s="7">
        <v>100</v>
      </c>
      <c r="F15" s="8"/>
      <c r="G15" s="8"/>
      <c r="H15" s="9"/>
      <c r="I15" s="26"/>
      <c r="J15" s="26"/>
      <c r="K15" s="27">
        <f t="shared" si="0"/>
        <v>0</v>
      </c>
      <c r="L15" s="12">
        <f t="shared" si="1"/>
        <v>0</v>
      </c>
    </row>
    <row r="16" spans="2:12">
      <c r="B16" s="18" t="s">
        <v>9</v>
      </c>
      <c r="C16" s="47"/>
      <c r="D16" s="48" t="str">
        <f>IF('Escenario base'!C16,'Escenario base'!C16,"")</f>
        <v/>
      </c>
      <c r="E16" s="7">
        <v>63.6</v>
      </c>
      <c r="F16" s="8">
        <v>46.2</v>
      </c>
      <c r="G16" s="8"/>
      <c r="H16" s="9">
        <v>0.52</v>
      </c>
      <c r="I16" s="26"/>
      <c r="J16" s="26"/>
      <c r="K16" s="27">
        <f t="shared" si="0"/>
        <v>0</v>
      </c>
      <c r="L16" s="12">
        <f t="shared" si="1"/>
        <v>0</v>
      </c>
    </row>
    <row r="17" spans="2:12" ht="15" customHeight="1">
      <c r="B17" s="18" t="s">
        <v>10</v>
      </c>
      <c r="C17" s="47"/>
      <c r="D17" s="48" t="str">
        <f>IF('Escenario base'!C17,'Escenario base'!C17,"")</f>
        <v/>
      </c>
      <c r="E17" s="7">
        <v>66.2</v>
      </c>
      <c r="F17" s="8">
        <v>44.78</v>
      </c>
      <c r="G17" s="8"/>
      <c r="H17" s="9">
        <v>0.56000000000000005</v>
      </c>
      <c r="I17" s="26"/>
      <c r="J17" s="26"/>
      <c r="K17" s="27">
        <f t="shared" si="0"/>
        <v>0</v>
      </c>
      <c r="L17" s="12">
        <f t="shared" si="1"/>
        <v>0</v>
      </c>
    </row>
    <row r="18" spans="2:12" ht="15" customHeight="1">
      <c r="B18" s="18" t="s">
        <v>11</v>
      </c>
      <c r="C18" s="47"/>
      <c r="D18" s="48" t="str">
        <f>IF('Escenario base'!C18,'Escenario base'!C18,"")</f>
        <v/>
      </c>
      <c r="E18" s="7">
        <v>65</v>
      </c>
      <c r="F18" s="8">
        <v>45.5</v>
      </c>
      <c r="G18" s="8"/>
      <c r="H18" s="9">
        <v>0.53</v>
      </c>
      <c r="I18" s="26"/>
      <c r="J18" s="26"/>
      <c r="K18" s="27">
        <f t="shared" si="0"/>
        <v>0</v>
      </c>
      <c r="L18" s="12">
        <f t="shared" si="1"/>
        <v>0</v>
      </c>
    </row>
    <row r="19" spans="2:12" ht="15" customHeight="1">
      <c r="B19" s="18" t="s">
        <v>7</v>
      </c>
      <c r="C19" s="47"/>
      <c r="D19" s="48" t="str">
        <f>IF('Escenario base'!C19,'Escenario base'!C19,"")</f>
        <v/>
      </c>
      <c r="E19" s="7">
        <v>0</v>
      </c>
      <c r="F19" s="8">
        <v>13.404999999999999</v>
      </c>
      <c r="G19" s="8"/>
      <c r="H19" s="12">
        <v>1.34</v>
      </c>
      <c r="I19" s="26"/>
      <c r="J19" s="26"/>
      <c r="K19" s="27">
        <f t="shared" si="0"/>
        <v>0</v>
      </c>
      <c r="L19" s="12">
        <f t="shared" si="1"/>
        <v>0</v>
      </c>
    </row>
    <row r="20" spans="2:12" s="2" customFormat="1" ht="31.5" customHeight="1">
      <c r="B20" s="18" t="s">
        <v>15</v>
      </c>
      <c r="C20" s="47"/>
      <c r="D20" s="48" t="str">
        <f>IF('Escenario base'!C20,'Escenario base'!C20,"")</f>
        <v/>
      </c>
      <c r="E20" s="7">
        <v>0</v>
      </c>
      <c r="F20" s="8">
        <v>17.734999999999999</v>
      </c>
      <c r="G20" s="8"/>
      <c r="H20" s="12">
        <v>1.2150000000000001</v>
      </c>
      <c r="I20" s="26"/>
      <c r="J20" s="26"/>
      <c r="K20" s="27">
        <f t="shared" si="0"/>
        <v>0</v>
      </c>
      <c r="L20" s="12">
        <f t="shared" si="1"/>
        <v>0</v>
      </c>
    </row>
    <row r="21" spans="2:12" ht="15" customHeight="1">
      <c r="B21" s="18" t="s">
        <v>12</v>
      </c>
      <c r="C21" s="47"/>
      <c r="D21" s="48" t="str">
        <f>IF('Escenario base'!C21,'Escenario base'!C21,"")</f>
        <v/>
      </c>
      <c r="E21" s="7">
        <v>0</v>
      </c>
      <c r="F21" s="8">
        <v>120.05</v>
      </c>
      <c r="G21" s="8"/>
      <c r="H21" s="12">
        <v>8.4000000000000005E-2</v>
      </c>
      <c r="I21" s="26"/>
      <c r="J21" s="26"/>
      <c r="K21" s="27">
        <f t="shared" si="0"/>
        <v>0</v>
      </c>
      <c r="L21" s="12">
        <f t="shared" si="1"/>
        <v>0</v>
      </c>
    </row>
    <row r="22" spans="2:12" ht="15" customHeight="1">
      <c r="B22" s="18" t="s">
        <v>1</v>
      </c>
      <c r="C22" s="47"/>
      <c r="D22" s="48" t="str">
        <f>IF('Escenario base'!C22,'Escenario base'!C22,"")</f>
        <v/>
      </c>
      <c r="E22" s="7">
        <v>0</v>
      </c>
      <c r="F22" s="8">
        <v>14.44</v>
      </c>
      <c r="G22" s="8">
        <v>0.2</v>
      </c>
      <c r="H22" s="22"/>
      <c r="I22" s="26"/>
      <c r="J22" s="26"/>
      <c r="K22" s="27">
        <f t="shared" si="0"/>
        <v>0</v>
      </c>
      <c r="L22" s="12">
        <f t="shared" si="1"/>
        <v>0</v>
      </c>
    </row>
    <row r="23" spans="2:12" ht="15" customHeight="1">
      <c r="B23" s="18" t="s">
        <v>2</v>
      </c>
      <c r="C23" s="47"/>
      <c r="D23" s="48" t="str">
        <f>IF('Escenario base'!C23,'Escenario base'!C23,"")</f>
        <v/>
      </c>
      <c r="E23" s="7">
        <v>0</v>
      </c>
      <c r="F23" s="8">
        <v>31.39</v>
      </c>
      <c r="G23" s="8">
        <v>0.12</v>
      </c>
      <c r="H23" s="22"/>
      <c r="I23" s="26"/>
      <c r="J23" s="26"/>
      <c r="K23" s="27">
        <f t="shared" si="0"/>
        <v>0</v>
      </c>
      <c r="L23" s="12">
        <f t="shared" si="1"/>
        <v>0</v>
      </c>
    </row>
    <row r="24" spans="2:12" ht="15" customHeight="1">
      <c r="B24" s="18" t="s">
        <v>3</v>
      </c>
      <c r="C24" s="47"/>
      <c r="D24" s="48" t="str">
        <f>IF('Escenario base'!C24,'Escenario base'!C24,"")</f>
        <v/>
      </c>
      <c r="E24" s="7">
        <v>0</v>
      </c>
      <c r="F24" s="8">
        <v>14.8</v>
      </c>
      <c r="G24" s="8">
        <v>0.15</v>
      </c>
      <c r="H24" s="22"/>
      <c r="I24" s="26"/>
      <c r="J24" s="26"/>
      <c r="K24" s="27">
        <f t="shared" si="0"/>
        <v>0</v>
      </c>
      <c r="L24" s="12">
        <f t="shared" si="1"/>
        <v>0</v>
      </c>
    </row>
    <row r="25" spans="2:12" ht="15" customHeight="1">
      <c r="B25" s="18" t="s">
        <v>24</v>
      </c>
      <c r="C25" s="47"/>
      <c r="D25" s="48" t="str">
        <f>IF('Escenario base'!C25,'Escenario base'!C25,"")</f>
        <v/>
      </c>
      <c r="E25" s="7">
        <v>0</v>
      </c>
      <c r="F25" s="8">
        <v>13</v>
      </c>
      <c r="G25" s="31" t="s">
        <v>38</v>
      </c>
      <c r="H25" s="9"/>
      <c r="I25" s="26"/>
      <c r="J25" s="26"/>
      <c r="K25" s="27">
        <f t="shared" si="0"/>
        <v>0</v>
      </c>
      <c r="L25" s="12">
        <f t="shared" si="1"/>
        <v>0</v>
      </c>
    </row>
    <row r="26" spans="2:12" ht="15" customHeight="1">
      <c r="B26" s="18" t="s">
        <v>25</v>
      </c>
      <c r="C26" s="47"/>
      <c r="D26" s="48" t="str">
        <f>IF('Escenario base'!C26,'Escenario base'!C26,"")</f>
        <v/>
      </c>
      <c r="E26" s="7">
        <v>0</v>
      </c>
      <c r="F26" s="8">
        <v>18</v>
      </c>
      <c r="G26" s="8" t="s">
        <v>37</v>
      </c>
      <c r="H26" s="9"/>
      <c r="I26" s="26"/>
      <c r="J26" s="26"/>
      <c r="K26" s="27">
        <f t="shared" si="0"/>
        <v>0</v>
      </c>
      <c r="L26" s="12">
        <f t="shared" si="1"/>
        <v>0</v>
      </c>
    </row>
    <row r="27" spans="2:12" ht="15" customHeight="1">
      <c r="B27" s="18" t="s">
        <v>4</v>
      </c>
      <c r="C27" s="47"/>
      <c r="D27" s="48" t="str">
        <f>IF('Escenario base'!C27,'Escenario base'!C27,"")</f>
        <v/>
      </c>
      <c r="E27" s="7">
        <v>0</v>
      </c>
      <c r="F27" s="8">
        <v>15.9</v>
      </c>
      <c r="G27" s="8">
        <v>0.1</v>
      </c>
      <c r="H27" s="9"/>
      <c r="I27" s="26"/>
      <c r="J27" s="26"/>
      <c r="K27" s="27">
        <f t="shared" si="0"/>
        <v>0</v>
      </c>
      <c r="L27" s="12">
        <f t="shared" si="1"/>
        <v>0</v>
      </c>
    </row>
    <row r="28" spans="2:12" ht="15" customHeight="1">
      <c r="B28" s="18" t="s">
        <v>64</v>
      </c>
      <c r="C28" s="47"/>
      <c r="D28" s="48" t="str">
        <f>IF('Escenario base'!C28,'Escenario base'!C28,"")</f>
        <v/>
      </c>
      <c r="E28" s="49"/>
      <c r="F28" s="50"/>
      <c r="G28" s="50"/>
      <c r="H28" s="51"/>
      <c r="I28" s="26"/>
      <c r="J28" s="26"/>
      <c r="K28" s="27">
        <f>IF(I28=0,(J28*H28/1000)*F28,I28*F28)</f>
        <v>0</v>
      </c>
      <c r="L28" s="12">
        <f>K28*E28/1000</f>
        <v>0</v>
      </c>
    </row>
    <row r="29" spans="2:12" ht="29.25" customHeight="1">
      <c r="B29" s="18" t="s">
        <v>52</v>
      </c>
      <c r="C29" s="18" t="str">
        <f>IF(SUM(C8:C27)=1,1,"ERROR, la fracción debe ser igual a 1")</f>
        <v>ERROR, la fracción debe ser igual a 1</v>
      </c>
      <c r="E29" s="34"/>
      <c r="F29" s="35"/>
      <c r="G29" s="35"/>
      <c r="H29" s="36"/>
      <c r="I29" s="38"/>
      <c r="J29" s="38"/>
      <c r="K29" s="37">
        <f>SUM(K8:K27)</f>
        <v>0</v>
      </c>
      <c r="L29" s="37">
        <f>SUM(L8:L27)</f>
        <v>0</v>
      </c>
    </row>
    <row r="30" spans="2:12">
      <c r="C30" s="16" t="s">
        <v>39</v>
      </c>
    </row>
    <row r="31" spans="2:12">
      <c r="C31" s="16" t="s">
        <v>62</v>
      </c>
    </row>
    <row r="34" spans="10:10">
      <c r="J34" s="28"/>
    </row>
    <row r="35" spans="10:10">
      <c r="J35" s="28"/>
    </row>
  </sheetData>
  <sheetProtection password="D151" sheet="1" formatCells="0" formatColumns="0" formatRows="0" insertColumns="0" insertRows="0" insertHyperlinks="0" deleteColumns="0" deleteRows="0" sort="0" autoFilter="0" pivotTables="0"/>
  <protectedRanges>
    <protectedRange sqref="E4 C8:C28 E28:H28 I8:J28" name="Rango1"/>
  </protectedRanges>
  <mergeCells count="2">
    <mergeCell ref="C4:D4"/>
    <mergeCell ref="C5:D5"/>
  </mergeCells>
  <phoneticPr fontId="0" type="noConversion"/>
  <conditionalFormatting sqref="D8:D28">
    <cfRule type="cellIs" dxfId="1" priority="1" stopIfTrue="1" operator="notEqual">
      <formula>C8</formula>
    </cfRule>
  </conditionalFormatting>
  <conditionalFormatting sqref="C29">
    <cfRule type="cellIs" dxfId="0" priority="2" stopIfTrue="1" operator="notEqual">
      <formula>1</formula>
    </cfRule>
  </conditionalFormatting>
  <pageMargins left="0.7" right="0.7" top="0.75" bottom="0.75" header="0.3" footer="0.3"/>
  <pageSetup paperSize="9" scale="58" orientation="landscape" horizontalDpi="4294967294" r:id="rId1"/>
  <headerFooter alignWithMargins="0"/>
</worksheet>
</file>

<file path=xl/worksheets/sheet5.xml><?xml version="1.0" encoding="utf-8"?>
<worksheet xmlns="http://schemas.openxmlformats.org/spreadsheetml/2006/main" xmlns:r="http://schemas.openxmlformats.org/officeDocument/2006/relationships">
  <dimension ref="B1:E15"/>
  <sheetViews>
    <sheetView workbookViewId="0">
      <selection activeCell="E15" sqref="E15"/>
    </sheetView>
  </sheetViews>
  <sheetFormatPr baseColWidth="10" defaultColWidth="13.85546875" defaultRowHeight="15"/>
  <cols>
    <col min="1" max="2" width="13.85546875" customWidth="1"/>
    <col min="3" max="3" width="26.7109375" customWidth="1"/>
    <col min="4" max="4" width="19" customWidth="1"/>
    <col min="5" max="5" width="27.85546875" customWidth="1"/>
    <col min="6" max="6" width="27.140625" customWidth="1"/>
  </cols>
  <sheetData>
    <row r="1" spans="2:5" ht="15.75">
      <c r="B1" s="42" t="s">
        <v>46</v>
      </c>
      <c r="C1" s="43"/>
      <c r="D1" s="43"/>
    </row>
    <row r="2" spans="2:5" ht="15.75">
      <c r="B2" s="43"/>
      <c r="C2" s="43"/>
      <c r="D2" s="44" t="s">
        <v>51</v>
      </c>
      <c r="E2" s="44" t="s">
        <v>47</v>
      </c>
    </row>
    <row r="3" spans="2:5" ht="15.75">
      <c r="B3" s="43"/>
      <c r="C3" s="44" t="s">
        <v>57</v>
      </c>
      <c r="D3" s="58">
        <f>'Escenario base'!D4</f>
        <v>0</v>
      </c>
      <c r="E3" s="58">
        <f>'Escenario base'!K29</f>
        <v>0</v>
      </c>
    </row>
    <row r="4" spans="2:5" ht="31.5">
      <c r="B4" s="43"/>
      <c r="C4" s="44" t="s">
        <v>58</v>
      </c>
      <c r="D4" s="58">
        <f>D9</f>
        <v>0</v>
      </c>
      <c r="E4" s="58" t="e">
        <f>E3*D4/D3</f>
        <v>#DIV/0!</v>
      </c>
    </row>
    <row r="5" spans="2:5" ht="15.75">
      <c r="B5" s="43"/>
      <c r="C5" s="43"/>
      <c r="D5" s="45"/>
      <c r="E5" s="45"/>
    </row>
    <row r="6" spans="2:5" ht="15.75">
      <c r="B6" s="42" t="s">
        <v>49</v>
      </c>
      <c r="C6" s="43"/>
      <c r="D6" s="43"/>
      <c r="E6" s="43"/>
    </row>
    <row r="7" spans="2:5" ht="15.75">
      <c r="B7" s="43"/>
      <c r="C7" s="42"/>
      <c r="D7" s="43"/>
      <c r="E7" s="43"/>
    </row>
    <row r="8" spans="2:5" ht="15.75">
      <c r="B8" s="43"/>
      <c r="C8" s="43"/>
      <c r="D8" s="44" t="s">
        <v>51</v>
      </c>
      <c r="E8" s="44" t="s">
        <v>47</v>
      </c>
    </row>
    <row r="9" spans="2:5" ht="15.75">
      <c r="B9" s="43"/>
      <c r="C9" s="44" t="s">
        <v>48</v>
      </c>
      <c r="D9" s="59">
        <f>'Escenario proyecto'!E4</f>
        <v>0</v>
      </c>
      <c r="E9" s="59">
        <f>'Escenario proyecto'!L29</f>
        <v>0</v>
      </c>
    </row>
    <row r="10" spans="2:5" ht="15.75">
      <c r="B10" s="43"/>
      <c r="C10" s="43"/>
      <c r="D10" s="45"/>
      <c r="E10" s="45"/>
    </row>
    <row r="11" spans="2:5" ht="15.75">
      <c r="B11" s="57" t="s">
        <v>30</v>
      </c>
      <c r="C11" s="57"/>
      <c r="D11" s="43"/>
      <c r="E11" s="43"/>
    </row>
    <row r="12" spans="2:5" ht="15.75">
      <c r="B12" s="43"/>
      <c r="C12" s="43"/>
      <c r="D12" s="44" t="s">
        <v>51</v>
      </c>
      <c r="E12" s="44" t="s">
        <v>50</v>
      </c>
    </row>
    <row r="13" spans="2:5" ht="15.75">
      <c r="B13" s="43"/>
      <c r="C13" s="44" t="s">
        <v>46</v>
      </c>
      <c r="D13" s="59">
        <f>'Escenario base'!D4</f>
        <v>0</v>
      </c>
      <c r="E13" s="59" t="e">
        <f>E4</f>
        <v>#DIV/0!</v>
      </c>
    </row>
    <row r="14" spans="2:5" ht="15.75">
      <c r="B14" s="43"/>
      <c r="C14" s="44" t="s">
        <v>49</v>
      </c>
      <c r="D14" s="60">
        <f>'Escenario base'!D4</f>
        <v>0</v>
      </c>
      <c r="E14" s="60">
        <f>'Escenario proyecto'!L29</f>
        <v>0</v>
      </c>
    </row>
    <row r="15" spans="2:5" ht="31.5">
      <c r="B15" s="43"/>
      <c r="C15" s="46" t="s">
        <v>30</v>
      </c>
      <c r="D15" s="61">
        <f>'Escenario base'!D4</f>
        <v>0</v>
      </c>
      <c r="E15" s="61" t="e">
        <f>E13-E14</f>
        <v>#DIV/0!</v>
      </c>
    </row>
  </sheetData>
  <sheetProtection formatCells="0" formatColumns="0" formatRows="0" insertColumns="0" insertRows="0" insertHyperlinks="0" deleteColumns="0" deleteRows="0" sort="0" autoFilter="0" pivotTables="0"/>
  <mergeCells count="1">
    <mergeCell ref="B11:C11"/>
  </mergeCells>
  <phoneticPr fontId="0" type="noConversion"/>
  <pageMargins left="0.75" right="0.75" top="1" bottom="1" header="0" footer="0"/>
  <pageSetup paperSize="9" orientation="portrait" horizontalDpi="4294967294"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Alcance y contenido</vt:lpstr>
      <vt:lpstr>Diagrama de flujo</vt:lpstr>
      <vt:lpstr>Escenario base</vt:lpstr>
      <vt:lpstr>Escenario proyecto</vt:lpstr>
      <vt:lpstr>Resumen de emisiones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dc:creator>
  <cp:lastModifiedBy>at_uaoecc5</cp:lastModifiedBy>
  <cp:lastPrinted>2012-07-05T09:11:21Z</cp:lastPrinted>
  <dcterms:created xsi:type="dcterms:W3CDTF">2012-06-27T11:48:36Z</dcterms:created>
  <dcterms:modified xsi:type="dcterms:W3CDTF">2016-03-30T15:21:23Z</dcterms:modified>
</cp:coreProperties>
</file>